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ENCIA_REV\CALIDAD 2019\"/>
    </mc:Choice>
  </mc:AlternateContent>
  <bookViews>
    <workbookView xWindow="0" yWindow="0" windowWidth="20490" windowHeight="715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1" l="1"/>
  <c r="F46" i="1"/>
  <c r="G26" i="1"/>
  <c r="F26" i="1"/>
  <c r="D26" i="1"/>
  <c r="G15" i="1" l="1"/>
  <c r="F15" i="1"/>
  <c r="D15" i="1"/>
  <c r="D14" i="1"/>
  <c r="E26" i="1"/>
  <c r="C17" i="1"/>
  <c r="C16" i="1"/>
  <c r="B17" i="1" s="1"/>
  <c r="B16" i="1"/>
  <c r="B18" i="1"/>
  <c r="C18" i="1" s="1"/>
  <c r="B19" i="1" s="1"/>
  <c r="C19" i="1" s="1"/>
  <c r="B20" i="1" s="1"/>
  <c r="C20" i="1" s="1"/>
  <c r="B21" i="1" s="1"/>
  <c r="C21" i="1" s="1"/>
  <c r="B22" i="1" s="1"/>
  <c r="C22" i="1" s="1"/>
  <c r="B23" i="1" s="1"/>
  <c r="C23" i="1" s="1"/>
  <c r="B24" i="1" s="1"/>
  <c r="C24" i="1" s="1"/>
  <c r="B25" i="1" s="1"/>
  <c r="C25" i="1" s="1"/>
  <c r="C15" i="1"/>
  <c r="B15" i="1"/>
  <c r="F16" i="1" l="1"/>
  <c r="F17" i="1"/>
  <c r="F18" i="1"/>
  <c r="F19" i="1"/>
  <c r="F20" i="1"/>
  <c r="F21" i="1"/>
  <c r="F22" i="1"/>
  <c r="F23" i="1"/>
  <c r="F24" i="1"/>
  <c r="F25" i="1"/>
  <c r="F14" i="1"/>
  <c r="D16" i="1"/>
  <c r="D17" i="1"/>
  <c r="D18" i="1"/>
  <c r="D19" i="1"/>
  <c r="D20" i="1"/>
  <c r="D21" i="1"/>
  <c r="D22" i="1"/>
  <c r="D23" i="1"/>
  <c r="D24" i="1"/>
  <c r="D25" i="1"/>
  <c r="G17" i="1" l="1"/>
  <c r="G21" i="1"/>
  <c r="G25" i="1"/>
  <c r="G18" i="1"/>
  <c r="G22" i="1"/>
  <c r="G14" i="1"/>
  <c r="F49" i="1"/>
  <c r="F44" i="1"/>
  <c r="G19" i="1"/>
  <c r="G23" i="1"/>
  <c r="G16" i="1"/>
  <c r="G20" i="1"/>
  <c r="G24" i="1"/>
  <c r="G27" i="1" l="1"/>
  <c r="F45" i="1" l="1"/>
  <c r="F52" i="1"/>
  <c r="F50" i="1"/>
  <c r="F54" i="1" l="1"/>
</calcChain>
</file>

<file path=xl/sharedStrings.xml><?xml version="1.0" encoding="utf-8"?>
<sst xmlns="http://schemas.openxmlformats.org/spreadsheetml/2006/main" count="48" uniqueCount="47">
  <si>
    <t>PROCESOS:</t>
  </si>
  <si>
    <t>NRO.</t>
  </si>
  <si>
    <t>CARACTERISTICA DE CALIDAD</t>
  </si>
  <si>
    <t>ESPECIFICACIONES</t>
  </si>
  <si>
    <t>PROCESO</t>
  </si>
  <si>
    <t>OBSERVAC.</t>
  </si>
  <si>
    <t>CLASE</t>
  </si>
  <si>
    <t>PUNTO MEDIO Xi</t>
  </si>
  <si>
    <t>FRECUENCIA</t>
  </si>
  <si>
    <t>PROMEDIO</t>
  </si>
  <si>
    <t>Entonces tenemos:</t>
  </si>
  <si>
    <t>S desviación estándar</t>
  </si>
  <si>
    <t>S</t>
  </si>
  <si>
    <t>Xi media de Los puntos medios de cada clase =</t>
  </si>
  <si>
    <t>k =  (IM-XI)*2/T</t>
  </si>
  <si>
    <t>K=</t>
  </si>
  <si>
    <t>EL INDICE DE CAPACIDAD POTENCIAL Cp = (LTS-LTI)/6S</t>
  </si>
  <si>
    <t>Cp =</t>
  </si>
  <si>
    <t>INDICE DE CAPACIDAD REAL Cpk = (1 - k)*Cp</t>
  </si>
  <si>
    <t>Cpk =</t>
  </si>
  <si>
    <t xml:space="preserve">CONCLUSION: </t>
  </si>
  <si>
    <t>Cpk &lt; Cp  =&gt;  OK</t>
  </si>
  <si>
    <t>EJM. 2</t>
  </si>
  <si>
    <t>Una empresa de produccion de minerales concreta un negocio con un cliente importante para exportar 50 mil T de concentrados de Pb en contenedores de 25 T. Las exigencias del cliente son estrictas en cuanto a la ley del concentrado: 70% +0,5 - 0,2%. Se obtiene una muestra en 120 contenedores con los resultados del cuadro de recogida de datos. Los procesos son muchos, pero donde se agrega la caracteristica de calidad es en el ingenio donde existen 5 procesos concretos.</t>
  </si>
  <si>
    <t>molienda</t>
  </si>
  <si>
    <t>transporte</t>
  </si>
  <si>
    <t>mezcla</t>
  </si>
  <si>
    <t>secado</t>
  </si>
  <si>
    <t xml:space="preserve">tamaño promedio </t>
  </si>
  <si>
    <t>tiempo</t>
  </si>
  <si>
    <t>agua, aditivos</t>
  </si>
  <si>
    <t>cant. Reactivos</t>
  </si>
  <si>
    <t>% humedad</t>
  </si>
  <si>
    <t>ley mineral</t>
  </si>
  <si>
    <t>70%+0,5-0,2%</t>
  </si>
  <si>
    <t>ley final 70% +-0,1%</t>
  </si>
  <si>
    <t>HOJA DE VERIFICACION DEL PROCESO LEY DE MINERAL (EN BASE A UNA MUESTRA DE 120 CONTENEDORES)</t>
  </si>
  <si>
    <t>INTERV. DE CLASE DE - A LEY EN %</t>
  </si>
  <si>
    <t>HISTOGRAMA DE LA LEY OBTENIDA</t>
  </si>
  <si>
    <t>OJO!! SON LOS LIMITES DE CONTROL</t>
  </si>
  <si>
    <t>OJO!!! SON LOS LIMITES DE TOLERANCIA</t>
  </si>
  <si>
    <t>M = (LCS-LCI)2  =&gt; LCS = 70,5;  LCI = 69,8</t>
  </si>
  <si>
    <t>T= Limites de tolerancia = LTS - LTI  :   LTS= 70,1;   LTI = 69,9</t>
  </si>
  <si>
    <t>PERO:  Cp &lt; 1 :  EL PROCESO ES ROJO, NO ES CAPAZ DE ATENDER LAS</t>
  </si>
  <si>
    <t xml:space="preserve">ESPECIFICACIONES DEL CLIENTE </t>
  </si>
  <si>
    <t>ENTONCES DEBO REVISAR, MEJORAR, CORREGIR SOLO EL PROCESO NRO. 4 QUE ES EL QUE LE</t>
  </si>
  <si>
    <t>OTORGA LA CARACTERISTICA DE CALIDAD AL PRODUCTO.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</si>
</sst>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0000"/>
    <numFmt numFmtId="167" formatCode="0.0000000"/>
  </numFmts>
  <fonts count="5" x14ac:knownFonts="1">
    <font>
      <sz val="11"/>
      <color theme="1"/>
      <name val="Calibri"/>
      <family val="2"/>
      <scheme val="minor"/>
    </font>
    <font>
      <b/>
      <sz val="11"/>
      <color theme="1"/>
      <name val="Calibri"/>
      <family val="2"/>
      <scheme val="minor"/>
    </font>
    <font>
      <b/>
      <sz val="12"/>
      <color theme="1"/>
      <name val="Calibri"/>
      <family val="2"/>
      <scheme val="minor"/>
    </font>
    <font>
      <sz val="11"/>
      <color theme="0"/>
      <name val="Calibri"/>
      <family val="2"/>
      <scheme val="minor"/>
    </font>
    <font>
      <b/>
      <sz val="12"/>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5" tint="-0.249977111117893"/>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8">
    <xf numFmtId="0" fontId="0" fillId="0" borderId="0" xfId="0"/>
    <xf numFmtId="0" fontId="0" fillId="0" borderId="1" xfId="0" applyBorder="1"/>
    <xf numFmtId="0" fontId="1" fillId="0" borderId="4" xfId="0" applyFont="1" applyBorder="1" applyAlignment="1">
      <alignment horizontal="center"/>
    </xf>
    <xf numFmtId="0" fontId="1" fillId="0" borderId="5" xfId="0" applyFont="1" applyBorder="1" applyAlignment="1">
      <alignment horizontal="center"/>
    </xf>
    <xf numFmtId="0" fontId="1" fillId="0" borderId="5" xfId="0" applyFont="1" applyBorder="1" applyAlignment="1">
      <alignment horizontal="center" wrapText="1"/>
    </xf>
    <xf numFmtId="0" fontId="0" fillId="0" borderId="1" xfId="0" applyBorder="1" applyAlignment="1">
      <alignment horizontal="center"/>
    </xf>
    <xf numFmtId="0" fontId="0" fillId="0" borderId="0" xfId="0" applyFill="1" applyBorder="1" applyAlignment="1"/>
    <xf numFmtId="0" fontId="0" fillId="0" borderId="0" xfId="0" applyBorder="1" applyAlignment="1"/>
    <xf numFmtId="0" fontId="0" fillId="0" borderId="8" xfId="0" applyBorder="1" applyAlignment="1">
      <alignment horizontal="center"/>
    </xf>
    <xf numFmtId="0" fontId="0" fillId="0" borderId="3" xfId="0" applyBorder="1"/>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164" fontId="0" fillId="0" borderId="0" xfId="0" applyNumberFormat="1"/>
    <xf numFmtId="0" fontId="0" fillId="0" borderId="2" xfId="0" applyFill="1" applyBorder="1" applyAlignment="1">
      <alignment horizontal="center"/>
    </xf>
    <xf numFmtId="165" fontId="0" fillId="0" borderId="1" xfId="0" applyNumberFormat="1" applyBorder="1"/>
    <xf numFmtId="165" fontId="0" fillId="0" borderId="8" xfId="0" applyNumberFormat="1" applyBorder="1"/>
    <xf numFmtId="165" fontId="0" fillId="0" borderId="2" xfId="0" applyNumberFormat="1" applyFill="1" applyBorder="1"/>
    <xf numFmtId="165" fontId="0" fillId="0" borderId="3" xfId="0" applyNumberFormat="1" applyBorder="1"/>
    <xf numFmtId="0" fontId="0" fillId="0" borderId="1" xfId="0" applyNumberFormat="1" applyBorder="1"/>
    <xf numFmtId="0" fontId="0" fillId="0" borderId="0" xfId="0" applyNumberFormat="1" applyFill="1" applyBorder="1"/>
    <xf numFmtId="0" fontId="0" fillId="0" borderId="0" xfId="0" applyNumberFormat="1" applyBorder="1"/>
    <xf numFmtId="167" fontId="0" fillId="0" borderId="0" xfId="0" applyNumberFormat="1" applyFill="1" applyBorder="1"/>
    <xf numFmtId="165" fontId="0" fillId="2" borderId="3" xfId="0" applyNumberFormat="1" applyFill="1" applyBorder="1"/>
    <xf numFmtId="0" fontId="1" fillId="4" borderId="0" xfId="0" applyFont="1" applyFill="1" applyAlignment="1">
      <alignment horizontal="right"/>
    </xf>
    <xf numFmtId="165" fontId="1" fillId="4" borderId="0" xfId="0" applyNumberFormat="1" applyFont="1" applyFill="1"/>
    <xf numFmtId="0" fontId="1" fillId="2" borderId="0" xfId="0" applyFont="1" applyFill="1" applyAlignment="1">
      <alignment horizontal="right"/>
    </xf>
    <xf numFmtId="165" fontId="1" fillId="2" borderId="0" xfId="0" applyNumberFormat="1" applyFont="1" applyFill="1"/>
    <xf numFmtId="0" fontId="1" fillId="5" borderId="0" xfId="0" applyFont="1" applyFill="1" applyAlignment="1">
      <alignment horizontal="right"/>
    </xf>
    <xf numFmtId="165" fontId="1" fillId="5" borderId="0" xfId="0" applyNumberFormat="1" applyFont="1" applyFill="1"/>
    <xf numFmtId="0" fontId="1" fillId="0" borderId="0" xfId="0" applyFont="1"/>
    <xf numFmtId="0" fontId="2" fillId="3" borderId="0" xfId="0" applyFont="1" applyFill="1"/>
    <xf numFmtId="0" fontId="0" fillId="0" borderId="3" xfId="0" applyNumberFormat="1" applyBorder="1"/>
    <xf numFmtId="0" fontId="0" fillId="0" borderId="4" xfId="0" applyBorder="1"/>
    <xf numFmtId="165" fontId="0" fillId="2" borderId="9" xfId="0" applyNumberFormat="1" applyFill="1" applyBorder="1"/>
    <xf numFmtId="0" fontId="0" fillId="0" borderId="8" xfId="0" applyNumberFormat="1" applyBorder="1"/>
    <xf numFmtId="167" fontId="0" fillId="0" borderId="2" xfId="0" applyNumberFormat="1" applyFill="1" applyBorder="1"/>
    <xf numFmtId="166" fontId="2" fillId="2" borderId="2" xfId="0" applyNumberFormat="1" applyFont="1" applyFill="1" applyBorder="1"/>
    <xf numFmtId="0" fontId="0" fillId="2" borderId="1" xfId="0" applyFill="1" applyBorder="1" applyAlignment="1">
      <alignment horizontal="center"/>
    </xf>
    <xf numFmtId="0" fontId="0" fillId="0" borderId="1" xfId="0" applyFill="1" applyBorder="1" applyAlignment="1">
      <alignment horizontal="center"/>
    </xf>
    <xf numFmtId="0" fontId="0" fillId="0" borderId="1" xfId="0" applyFill="1" applyBorder="1"/>
    <xf numFmtId="0" fontId="0" fillId="0" borderId="3" xfId="0" applyFill="1" applyBorder="1" applyAlignment="1">
      <alignment horizontal="center"/>
    </xf>
    <xf numFmtId="0" fontId="0" fillId="0" borderId="3" xfId="0" applyFill="1" applyBorder="1"/>
    <xf numFmtId="0" fontId="1" fillId="0" borderId="3" xfId="0" applyFont="1" applyFill="1" applyBorder="1"/>
    <xf numFmtId="0" fontId="0" fillId="0" borderId="0" xfId="0" applyFill="1" applyBorder="1" applyAlignment="1">
      <alignment horizontal="center"/>
    </xf>
    <xf numFmtId="165" fontId="0" fillId="0" borderId="0" xfId="0" applyNumberFormat="1"/>
    <xf numFmtId="0" fontId="1" fillId="2" borderId="1" xfId="0" applyFont="1" applyFill="1" applyBorder="1"/>
    <xf numFmtId="0" fontId="0" fillId="0" borderId="0" xfId="0" applyFill="1" applyBorder="1"/>
    <xf numFmtId="0" fontId="0" fillId="0" borderId="0" xfId="0" applyBorder="1"/>
    <xf numFmtId="0" fontId="0" fillId="0" borderId="8" xfId="0" applyBorder="1"/>
    <xf numFmtId="1" fontId="0" fillId="0" borderId="2" xfId="0" applyNumberFormat="1" applyFill="1" applyBorder="1" applyAlignment="1">
      <alignment horizontal="center"/>
    </xf>
    <xf numFmtId="0" fontId="1" fillId="6" borderId="2" xfId="0" applyFont="1" applyFill="1" applyBorder="1" applyAlignment="1">
      <alignment horizontal="center" wrapText="1"/>
    </xf>
    <xf numFmtId="0" fontId="0" fillId="0" borderId="0" xfId="0" applyFill="1"/>
    <xf numFmtId="0" fontId="4" fillId="7" borderId="0" xfId="0" applyFont="1" applyFill="1"/>
    <xf numFmtId="0" fontId="3" fillId="7" borderId="0" xfId="0" applyFont="1" applyFill="1"/>
    <xf numFmtId="0" fontId="1" fillId="2" borderId="1" xfId="0" applyFont="1" applyFill="1" applyBorder="1" applyAlignment="1">
      <alignment horizontal="center"/>
    </xf>
    <xf numFmtId="0" fontId="0" fillId="0" borderId="0" xfId="0" applyAlignment="1">
      <alignment horizontal="right" vertical="center" textRotation="90"/>
    </xf>
    <xf numFmtId="0" fontId="0" fillId="0" borderId="7" xfId="0" applyBorder="1" applyAlignment="1">
      <alignment horizontal="center"/>
    </xf>
    <xf numFmtId="0" fontId="0" fillId="0" borderId="10" xfId="0" applyBorder="1" applyAlignment="1">
      <alignment horizontal="center"/>
    </xf>
    <xf numFmtId="0" fontId="0" fillId="0" borderId="0" xfId="0" applyAlignment="1">
      <alignment horizontal="left" vertical="top" wrapText="1"/>
    </xf>
    <xf numFmtId="0" fontId="1" fillId="0" borderId="1" xfId="0" applyFont="1" applyBorder="1" applyAlignment="1">
      <alignment horizontal="center" wrapText="1"/>
    </xf>
    <xf numFmtId="0" fontId="0" fillId="0" borderId="1" xfId="0" applyFill="1" applyBorder="1" applyAlignment="1">
      <alignment horizontal="center"/>
    </xf>
    <xf numFmtId="0" fontId="0" fillId="0" borderId="1" xfId="0" applyBorder="1" applyAlignment="1">
      <alignment horizontal="center"/>
    </xf>
    <xf numFmtId="0" fontId="0" fillId="0" borderId="8" xfId="0" applyBorder="1" applyAlignment="1">
      <alignment horizontal="center"/>
    </xf>
    <xf numFmtId="0" fontId="1" fillId="6" borderId="11" xfId="0" applyFont="1" applyFill="1" applyBorder="1" applyAlignment="1">
      <alignment horizontal="center" wrapText="1"/>
    </xf>
    <xf numFmtId="0" fontId="1" fillId="6" borderId="12" xfId="0" applyFont="1" applyFill="1" applyBorder="1" applyAlignment="1">
      <alignment horizontal="center" wrapText="1"/>
    </xf>
    <xf numFmtId="0" fontId="0" fillId="3" borderId="0" xfId="0" applyFill="1"/>
    <xf numFmtId="0" fontId="1"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BO"/>
        </a:p>
      </c:txPr>
    </c:title>
    <c:autoTitleDeleted val="0"/>
    <c:plotArea>
      <c:layout>
        <c:manualLayout>
          <c:layoutTarget val="inner"/>
          <c:xMode val="edge"/>
          <c:yMode val="edge"/>
          <c:x val="5.2692038495188102E-2"/>
          <c:y val="0.19486111111111112"/>
          <c:w val="0.90286351706036749"/>
          <c:h val="0.72088764946048411"/>
        </c:manualLayout>
      </c:layout>
      <c:barChart>
        <c:barDir val="col"/>
        <c:grouping val="clustered"/>
        <c:varyColors val="0"/>
        <c:ser>
          <c:idx val="0"/>
          <c:order val="0"/>
          <c:tx>
            <c:strRef>
              <c:f>Hoja1!$E$13</c:f>
              <c:strCache>
                <c:ptCount val="1"/>
                <c:pt idx="0">
                  <c:v>FRECUENCIA</c:v>
                </c:pt>
              </c:strCache>
            </c:strRef>
          </c:tx>
          <c:spPr>
            <a:solidFill>
              <a:schemeClr val="accent1"/>
            </a:solidFill>
            <a:ln>
              <a:noFill/>
            </a:ln>
            <a:effectLst/>
          </c:spPr>
          <c:invertIfNegative val="0"/>
          <c:cat>
            <c:numRef>
              <c:f>Hoja1!$D$14:$D$25</c:f>
              <c:numCache>
                <c:formatCode>0.000</c:formatCode>
                <c:ptCount val="12"/>
                <c:pt idx="0">
                  <c:v>69.5</c:v>
                </c:pt>
                <c:pt idx="1">
                  <c:v>69.55</c:v>
                </c:pt>
                <c:pt idx="2">
                  <c:v>69.625</c:v>
                </c:pt>
                <c:pt idx="3">
                  <c:v>69.712499999999991</c:v>
                </c:pt>
                <c:pt idx="4">
                  <c:v>69.806666666666644</c:v>
                </c:pt>
                <c:pt idx="5">
                  <c:v>69.904545454545428</c:v>
                </c:pt>
                <c:pt idx="6">
                  <c:v>70.003846153846126</c:v>
                </c:pt>
                <c:pt idx="7">
                  <c:v>70.105263157894697</c:v>
                </c:pt>
                <c:pt idx="8">
                  <c:v>70.211111111111066</c:v>
                </c:pt>
                <c:pt idx="9">
                  <c:v>70.312499999999957</c:v>
                </c:pt>
                <c:pt idx="10">
                  <c:v>70.424999999999955</c:v>
                </c:pt>
                <c:pt idx="11">
                  <c:v>70.54999999999994</c:v>
                </c:pt>
              </c:numCache>
            </c:numRef>
          </c:cat>
          <c:val>
            <c:numRef>
              <c:f>Hoja1!$E$14:$E$25</c:f>
              <c:numCache>
                <c:formatCode>General</c:formatCode>
                <c:ptCount val="12"/>
                <c:pt idx="0">
                  <c:v>1</c:v>
                </c:pt>
                <c:pt idx="1">
                  <c:v>2</c:v>
                </c:pt>
                <c:pt idx="2">
                  <c:v>4</c:v>
                </c:pt>
                <c:pt idx="3">
                  <c:v>8</c:v>
                </c:pt>
                <c:pt idx="4">
                  <c:v>15</c:v>
                </c:pt>
                <c:pt idx="5">
                  <c:v>22</c:v>
                </c:pt>
                <c:pt idx="6">
                  <c:v>26</c:v>
                </c:pt>
                <c:pt idx="7">
                  <c:v>19</c:v>
                </c:pt>
                <c:pt idx="8">
                  <c:v>9</c:v>
                </c:pt>
                <c:pt idx="9">
                  <c:v>8</c:v>
                </c:pt>
                <c:pt idx="10">
                  <c:v>4</c:v>
                </c:pt>
                <c:pt idx="11">
                  <c:v>2</c:v>
                </c:pt>
              </c:numCache>
            </c:numRef>
          </c:val>
        </c:ser>
        <c:dLbls>
          <c:showLegendKey val="0"/>
          <c:showVal val="0"/>
          <c:showCatName val="0"/>
          <c:showSerName val="0"/>
          <c:showPercent val="0"/>
          <c:showBubbleSize val="0"/>
        </c:dLbls>
        <c:gapWidth val="219"/>
        <c:overlap val="-27"/>
        <c:axId val="260539120"/>
        <c:axId val="260541080"/>
      </c:barChart>
      <c:catAx>
        <c:axId val="260539120"/>
        <c:scaling>
          <c:orientation val="minMax"/>
        </c:scaling>
        <c:delete val="0"/>
        <c:axPos val="b"/>
        <c:numFmt formatCode="0.0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crossAx val="260541080"/>
        <c:crosses val="autoZero"/>
        <c:auto val="1"/>
        <c:lblAlgn val="ctr"/>
        <c:lblOffset val="100"/>
        <c:noMultiLvlLbl val="0"/>
      </c:catAx>
      <c:valAx>
        <c:axId val="260541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BO"/>
          </a:p>
        </c:txPr>
        <c:crossAx val="260539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B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95250</xdr:colOff>
      <xdr:row>27</xdr:row>
      <xdr:rowOff>185737</xdr:rowOff>
    </xdr:from>
    <xdr:to>
      <xdr:col>6</xdr:col>
      <xdr:colOff>457200</xdr:colOff>
      <xdr:row>42</xdr:row>
      <xdr:rowOff>71437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495300</xdr:colOff>
      <xdr:row>8</xdr:row>
      <xdr:rowOff>19050</xdr:rowOff>
    </xdr:from>
    <xdr:to>
      <xdr:col>3</xdr:col>
      <xdr:colOff>714375</xdr:colOff>
      <xdr:row>8</xdr:row>
      <xdr:rowOff>161925</xdr:rowOff>
    </xdr:to>
    <xdr:sp macro="" textlink="">
      <xdr:nvSpPr>
        <xdr:cNvPr id="4" name="Flecha arriba 3"/>
        <xdr:cNvSpPr/>
      </xdr:nvSpPr>
      <xdr:spPr>
        <a:xfrm>
          <a:off x="3133725" y="2571750"/>
          <a:ext cx="219075" cy="14287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BO" sz="1100"/>
        </a:p>
      </xdr:txBody>
    </xdr:sp>
    <xdr:clientData/>
  </xdr:twoCellAnchor>
  <xdr:twoCellAnchor>
    <xdr:from>
      <xdr:col>4</xdr:col>
      <xdr:colOff>809625</xdr:colOff>
      <xdr:row>8</xdr:row>
      <xdr:rowOff>19050</xdr:rowOff>
    </xdr:from>
    <xdr:to>
      <xdr:col>4</xdr:col>
      <xdr:colOff>1095375</xdr:colOff>
      <xdr:row>8</xdr:row>
      <xdr:rowOff>180975</xdr:rowOff>
    </xdr:to>
    <xdr:sp macro="" textlink="">
      <xdr:nvSpPr>
        <xdr:cNvPr id="5" name="Flecha arriba 4"/>
        <xdr:cNvSpPr/>
      </xdr:nvSpPr>
      <xdr:spPr>
        <a:xfrm>
          <a:off x="4752975" y="2571750"/>
          <a:ext cx="285750" cy="16192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B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topLeftCell="A43" workbookViewId="0">
      <selection activeCell="G59" sqref="G59"/>
    </sheetView>
  </sheetViews>
  <sheetFormatPr baseColWidth="10" defaultRowHeight="15" x14ac:dyDescent="0.25"/>
  <cols>
    <col min="1" max="1" width="6.140625" customWidth="1"/>
    <col min="2" max="2" width="12.28515625" customWidth="1"/>
    <col min="3" max="3" width="19.7109375" customWidth="1"/>
    <col min="4" max="4" width="19.5703125" customWidth="1"/>
    <col min="5" max="5" width="17.28515625" customWidth="1"/>
    <col min="7" max="7" width="11.42578125" customWidth="1"/>
  </cols>
  <sheetData>
    <row r="1" spans="1:8" x14ac:dyDescent="0.25">
      <c r="A1" t="s">
        <v>22</v>
      </c>
    </row>
    <row r="2" spans="1:8" ht="79.5" customHeight="1" x14ac:dyDescent="0.25">
      <c r="A2" s="59" t="s">
        <v>23</v>
      </c>
      <c r="B2" s="59"/>
      <c r="C2" s="59"/>
      <c r="D2" s="59"/>
      <c r="E2" s="59"/>
      <c r="F2" s="59"/>
      <c r="G2" s="59"/>
    </row>
    <row r="3" spans="1:8" ht="15.75" thickBot="1" x14ac:dyDescent="0.3">
      <c r="A3" t="s">
        <v>0</v>
      </c>
    </row>
    <row r="4" spans="1:8" ht="30.75" thickBot="1" x14ac:dyDescent="0.3">
      <c r="A4" s="2" t="s">
        <v>1</v>
      </c>
      <c r="B4" s="3" t="s">
        <v>4</v>
      </c>
      <c r="C4" s="4" t="s">
        <v>2</v>
      </c>
      <c r="D4" s="4" t="s">
        <v>3</v>
      </c>
      <c r="E4" s="60" t="s">
        <v>5</v>
      </c>
      <c r="F4" s="60"/>
      <c r="G4" s="7"/>
    </row>
    <row r="5" spans="1:8" x14ac:dyDescent="0.25">
      <c r="A5" s="41">
        <v>1</v>
      </c>
      <c r="B5" s="42" t="s">
        <v>24</v>
      </c>
      <c r="C5" s="42" t="s">
        <v>28</v>
      </c>
      <c r="D5" s="43"/>
      <c r="E5" s="61"/>
      <c r="F5" s="61"/>
      <c r="G5" s="6"/>
    </row>
    <row r="6" spans="1:8" x14ac:dyDescent="0.25">
      <c r="A6" s="5">
        <v>2</v>
      </c>
      <c r="B6" s="1" t="s">
        <v>25</v>
      </c>
      <c r="C6" s="1" t="s">
        <v>29</v>
      </c>
      <c r="D6" s="1"/>
      <c r="E6" s="62"/>
      <c r="F6" s="62"/>
      <c r="G6" s="7"/>
    </row>
    <row r="7" spans="1:8" x14ac:dyDescent="0.25">
      <c r="A7" s="5">
        <v>3</v>
      </c>
      <c r="B7" s="1" t="s">
        <v>26</v>
      </c>
      <c r="C7" s="1" t="s">
        <v>30</v>
      </c>
      <c r="D7" s="1"/>
      <c r="E7" s="62"/>
      <c r="F7" s="62"/>
      <c r="G7" s="7"/>
    </row>
    <row r="8" spans="1:8" x14ac:dyDescent="0.25">
      <c r="A8" s="38">
        <v>4</v>
      </c>
      <c r="B8" s="46" t="s">
        <v>33</v>
      </c>
      <c r="C8" s="46" t="s">
        <v>31</v>
      </c>
      <c r="D8" s="46" t="s">
        <v>34</v>
      </c>
      <c r="E8" s="55" t="s">
        <v>35</v>
      </c>
      <c r="F8" s="55"/>
      <c r="G8" s="7"/>
    </row>
    <row r="9" spans="1:8" ht="15.75" thickBot="1" x14ac:dyDescent="0.3">
      <c r="A9" s="39">
        <v>5</v>
      </c>
      <c r="B9" s="40" t="s">
        <v>27</v>
      </c>
      <c r="C9" s="1" t="s">
        <v>32</v>
      </c>
      <c r="D9" s="49"/>
      <c r="E9" s="63"/>
      <c r="F9" s="63"/>
    </row>
    <row r="10" spans="1:8" ht="30.75" thickBot="1" x14ac:dyDescent="0.3">
      <c r="A10" s="44"/>
      <c r="B10" s="47"/>
      <c r="C10" s="48"/>
      <c r="D10" s="51" t="s">
        <v>39</v>
      </c>
      <c r="E10" s="64" t="s">
        <v>40</v>
      </c>
      <c r="F10" s="65"/>
    </row>
    <row r="11" spans="1:8" x14ac:dyDescent="0.25">
      <c r="A11" t="s">
        <v>36</v>
      </c>
    </row>
    <row r="12" spans="1:8" ht="15.75" thickBot="1" x14ac:dyDescent="0.3"/>
    <row r="13" spans="1:8" ht="15.75" thickBot="1" x14ac:dyDescent="0.3">
      <c r="A13" s="33" t="s">
        <v>6</v>
      </c>
      <c r="B13" s="57" t="s">
        <v>37</v>
      </c>
      <c r="C13" s="58"/>
      <c r="D13" s="11" t="s">
        <v>7</v>
      </c>
      <c r="E13" s="12" t="s">
        <v>8</v>
      </c>
      <c r="F13" s="14" t="s">
        <v>9</v>
      </c>
      <c r="G13" s="14" t="s">
        <v>12</v>
      </c>
    </row>
    <row r="14" spans="1:8" x14ac:dyDescent="0.25">
      <c r="A14" s="9">
        <v>1</v>
      </c>
      <c r="B14" s="10">
        <v>69.400000000000006</v>
      </c>
      <c r="C14" s="9">
        <v>69.5</v>
      </c>
      <c r="D14" s="23">
        <f>((C14-B14)/E14)+B14</f>
        <v>69.5</v>
      </c>
      <c r="E14" s="10">
        <v>1</v>
      </c>
      <c r="F14" s="18">
        <f>((B14+C14)/2)</f>
        <v>69.45</v>
      </c>
      <c r="G14" s="32">
        <f>(D$26-D14)^2</f>
        <v>0.22613453041632947</v>
      </c>
      <c r="H14" s="21"/>
    </row>
    <row r="15" spans="1:8" x14ac:dyDescent="0.25">
      <c r="A15" s="9">
        <v>2</v>
      </c>
      <c r="B15" s="10">
        <f>C14</f>
        <v>69.5</v>
      </c>
      <c r="C15" s="9">
        <f>B15+0.1</f>
        <v>69.599999999999994</v>
      </c>
      <c r="D15" s="23">
        <f>((C15-B15)/E15)+B15</f>
        <v>69.55</v>
      </c>
      <c r="E15" s="10">
        <v>2</v>
      </c>
      <c r="F15" s="18">
        <f>((B15+C15)/2)</f>
        <v>69.55</v>
      </c>
      <c r="G15" s="32">
        <f>(D$26-D15)^2</f>
        <v>0.18108092588246616</v>
      </c>
      <c r="H15" s="21"/>
    </row>
    <row r="16" spans="1:8" x14ac:dyDescent="0.25">
      <c r="A16" s="9">
        <v>3</v>
      </c>
      <c r="B16" s="10">
        <f t="shared" ref="B16:B25" si="0">C15</f>
        <v>69.599999999999994</v>
      </c>
      <c r="C16" s="9">
        <f>B16+0.1</f>
        <v>69.699999999999989</v>
      </c>
      <c r="D16" s="23">
        <f t="shared" ref="D16:D25" si="1">((C16-B16)/E16)+B16</f>
        <v>69.625</v>
      </c>
      <c r="E16" s="5">
        <v>4</v>
      </c>
      <c r="F16" s="15">
        <f t="shared" ref="F16:F25" si="2">((B16+C16)/2)</f>
        <v>69.649999999999991</v>
      </c>
      <c r="G16" s="19">
        <f t="shared" ref="G16:G25" si="3">(D$26-D16)^2</f>
        <v>0.12287551908166516</v>
      </c>
      <c r="H16" s="21"/>
    </row>
    <row r="17" spans="1:8" x14ac:dyDescent="0.25">
      <c r="A17" s="9">
        <v>4</v>
      </c>
      <c r="B17" s="10">
        <f t="shared" si="0"/>
        <v>69.699999999999989</v>
      </c>
      <c r="C17" s="9">
        <f t="shared" ref="C17:C25" si="4">B17+0.1</f>
        <v>69.799999999999983</v>
      </c>
      <c r="D17" s="23">
        <f t="shared" si="1"/>
        <v>69.712499999999991</v>
      </c>
      <c r="E17" s="5">
        <v>8</v>
      </c>
      <c r="F17" s="15">
        <f t="shared" si="2"/>
        <v>69.749999999999986</v>
      </c>
      <c r="G17" s="19">
        <f t="shared" si="3"/>
        <v>6.9187961147404622E-2</v>
      </c>
      <c r="H17" s="21"/>
    </row>
    <row r="18" spans="1:8" x14ac:dyDescent="0.25">
      <c r="A18" s="9">
        <v>5</v>
      </c>
      <c r="B18" s="10">
        <f t="shared" si="0"/>
        <v>69.799999999999983</v>
      </c>
      <c r="C18" s="9">
        <f t="shared" si="4"/>
        <v>69.899999999999977</v>
      </c>
      <c r="D18" s="23">
        <f t="shared" si="1"/>
        <v>69.806666666666644</v>
      </c>
      <c r="E18" s="5">
        <v>15</v>
      </c>
      <c r="F18" s="15">
        <f t="shared" si="2"/>
        <v>69.84999999999998</v>
      </c>
      <c r="G18" s="19">
        <f t="shared" si="3"/>
        <v>2.8516867053071951E-2</v>
      </c>
      <c r="H18" s="21"/>
    </row>
    <row r="19" spans="1:8" x14ac:dyDescent="0.25">
      <c r="A19" s="9">
        <v>6</v>
      </c>
      <c r="B19" s="10">
        <f t="shared" si="0"/>
        <v>69.899999999999977</v>
      </c>
      <c r="C19" s="9">
        <f t="shared" si="4"/>
        <v>69.999999999999972</v>
      </c>
      <c r="D19" s="23">
        <f t="shared" si="1"/>
        <v>69.904545454545428</v>
      </c>
      <c r="E19" s="5">
        <v>22</v>
      </c>
      <c r="F19" s="15">
        <f t="shared" si="2"/>
        <v>69.949999999999974</v>
      </c>
      <c r="G19" s="19">
        <f t="shared" si="3"/>
        <v>5.0396639811717695E-3</v>
      </c>
      <c r="H19" s="21"/>
    </row>
    <row r="20" spans="1:8" x14ac:dyDescent="0.25">
      <c r="A20" s="9">
        <v>7</v>
      </c>
      <c r="B20" s="10">
        <f t="shared" si="0"/>
        <v>69.999999999999972</v>
      </c>
      <c r="C20" s="9">
        <f t="shared" si="4"/>
        <v>70.099999999999966</v>
      </c>
      <c r="D20" s="23">
        <f t="shared" si="1"/>
        <v>70.003846153846126</v>
      </c>
      <c r="E20" s="5">
        <v>26</v>
      </c>
      <c r="F20" s="15">
        <f t="shared" si="2"/>
        <v>70.049999999999969</v>
      </c>
      <c r="G20" s="19">
        <f t="shared" si="3"/>
        <v>8.0146224370467251E-4</v>
      </c>
      <c r="H20" s="21"/>
    </row>
    <row r="21" spans="1:8" x14ac:dyDescent="0.25">
      <c r="A21" s="9">
        <v>8</v>
      </c>
      <c r="B21" s="10">
        <f t="shared" si="0"/>
        <v>70.099999999999966</v>
      </c>
      <c r="C21" s="9">
        <f t="shared" si="4"/>
        <v>70.19999999999996</v>
      </c>
      <c r="D21" s="23">
        <f t="shared" si="1"/>
        <v>70.105263157894697</v>
      </c>
      <c r="E21" s="5">
        <v>19</v>
      </c>
      <c r="F21" s="15">
        <f t="shared" si="2"/>
        <v>70.149999999999963</v>
      </c>
      <c r="G21" s="19">
        <f t="shared" si="3"/>
        <v>1.6829123732127464E-2</v>
      </c>
      <c r="H21" s="21"/>
    </row>
    <row r="22" spans="1:8" x14ac:dyDescent="0.25">
      <c r="A22" s="9">
        <v>9</v>
      </c>
      <c r="B22" s="10">
        <f t="shared" si="0"/>
        <v>70.19999999999996</v>
      </c>
      <c r="C22" s="9">
        <f t="shared" si="4"/>
        <v>70.299999999999955</v>
      </c>
      <c r="D22" s="23">
        <f t="shared" si="1"/>
        <v>70.211111111111066</v>
      </c>
      <c r="E22" s="5">
        <v>9</v>
      </c>
      <c r="F22" s="15">
        <f t="shared" si="2"/>
        <v>70.249999999999957</v>
      </c>
      <c r="G22" s="19">
        <f t="shared" si="3"/>
        <v>5.5495611613674695E-2</v>
      </c>
      <c r="H22" s="21"/>
    </row>
    <row r="23" spans="1:8" x14ac:dyDescent="0.25">
      <c r="A23" s="9">
        <v>10</v>
      </c>
      <c r="B23" s="10">
        <f t="shared" si="0"/>
        <v>70.299999999999955</v>
      </c>
      <c r="C23" s="9">
        <f t="shared" si="4"/>
        <v>70.399999999999949</v>
      </c>
      <c r="D23" s="23">
        <f t="shared" si="1"/>
        <v>70.312499999999957</v>
      </c>
      <c r="E23" s="5">
        <v>8</v>
      </c>
      <c r="F23" s="15">
        <f t="shared" si="2"/>
        <v>70.349999999999952</v>
      </c>
      <c r="G23" s="19">
        <f t="shared" si="3"/>
        <v>0.11354470674098273</v>
      </c>
      <c r="H23" s="21"/>
    </row>
    <row r="24" spans="1:8" x14ac:dyDescent="0.25">
      <c r="A24" s="9">
        <v>11</v>
      </c>
      <c r="B24" s="10">
        <f t="shared" si="0"/>
        <v>70.399999999999949</v>
      </c>
      <c r="C24" s="9">
        <f t="shared" si="4"/>
        <v>70.499999999999943</v>
      </c>
      <c r="D24" s="23">
        <f t="shared" si="1"/>
        <v>70.424999999999955</v>
      </c>
      <c r="E24" s="5">
        <v>4</v>
      </c>
      <c r="F24" s="15">
        <f t="shared" si="2"/>
        <v>70.449999999999946</v>
      </c>
      <c r="G24" s="19">
        <f t="shared" si="3"/>
        <v>0.2020178465397727</v>
      </c>
      <c r="H24" s="21"/>
    </row>
    <row r="25" spans="1:8" ht="15.75" thickBot="1" x14ac:dyDescent="0.3">
      <c r="A25" s="9">
        <v>12</v>
      </c>
      <c r="B25" s="10">
        <f t="shared" si="0"/>
        <v>70.499999999999943</v>
      </c>
      <c r="C25" s="9">
        <f t="shared" si="4"/>
        <v>70.599999999999937</v>
      </c>
      <c r="D25" s="34">
        <f t="shared" si="1"/>
        <v>70.54999999999994</v>
      </c>
      <c r="E25" s="8">
        <v>2</v>
      </c>
      <c r="F25" s="16">
        <f t="shared" si="2"/>
        <v>70.54999999999994</v>
      </c>
      <c r="G25" s="35">
        <f t="shared" si="3"/>
        <v>0.33000883520508073</v>
      </c>
      <c r="H25" s="21"/>
    </row>
    <row r="26" spans="1:8" ht="15.75" thickBot="1" x14ac:dyDescent="0.3">
      <c r="D26" s="17">
        <f>SUM(D14:D25)/12</f>
        <v>69.975536045338657</v>
      </c>
      <c r="E26" s="50">
        <f>SUM(E14:E25)</f>
        <v>120</v>
      </c>
      <c r="F26" s="17">
        <f>SUM(F14:F25)/12</f>
        <v>69.999999999999972</v>
      </c>
      <c r="G26" s="36">
        <f>SUM(G14:G25)/12</f>
        <v>0.11262775446978768</v>
      </c>
      <c r="H26" s="22"/>
    </row>
    <row r="27" spans="1:8" ht="16.5" thickBot="1" x14ac:dyDescent="0.3">
      <c r="G27" s="37">
        <f>SQRT(G26)</f>
        <v>0.3356005877077507</v>
      </c>
      <c r="H27" s="20"/>
    </row>
    <row r="28" spans="1:8" x14ac:dyDescent="0.25">
      <c r="A28" t="s">
        <v>38</v>
      </c>
    </row>
    <row r="29" spans="1:8" x14ac:dyDescent="0.25">
      <c r="B29" s="56" t="s">
        <v>7</v>
      </c>
    </row>
    <row r="30" spans="1:8" x14ac:dyDescent="0.25">
      <c r="B30" s="56"/>
    </row>
    <row r="31" spans="1:8" x14ac:dyDescent="0.25">
      <c r="B31" s="56"/>
    </row>
    <row r="32" spans="1:8" x14ac:dyDescent="0.25">
      <c r="B32" s="56"/>
    </row>
    <row r="33" spans="1:6" x14ac:dyDescent="0.25">
      <c r="B33" s="56"/>
    </row>
    <row r="34" spans="1:6" x14ac:dyDescent="0.25">
      <c r="B34" s="56"/>
    </row>
    <row r="35" spans="1:6" x14ac:dyDescent="0.25">
      <c r="B35" s="56"/>
    </row>
    <row r="36" spans="1:6" x14ac:dyDescent="0.25">
      <c r="B36" s="56"/>
    </row>
    <row r="37" spans="1:6" x14ac:dyDescent="0.25">
      <c r="B37" s="56"/>
    </row>
    <row r="38" spans="1:6" x14ac:dyDescent="0.25">
      <c r="B38" s="56"/>
    </row>
    <row r="39" spans="1:6" x14ac:dyDescent="0.25">
      <c r="B39" s="56"/>
    </row>
    <row r="40" spans="1:6" x14ac:dyDescent="0.25">
      <c r="B40" s="56"/>
    </row>
    <row r="41" spans="1:6" x14ac:dyDescent="0.25">
      <c r="B41" s="56"/>
    </row>
    <row r="42" spans="1:6" x14ac:dyDescent="0.25">
      <c r="B42" s="56"/>
    </row>
    <row r="43" spans="1:6" x14ac:dyDescent="0.25">
      <c r="B43" s="56"/>
    </row>
    <row r="44" spans="1:6" x14ac:dyDescent="0.25">
      <c r="A44" t="s">
        <v>10</v>
      </c>
      <c r="C44" t="s">
        <v>13</v>
      </c>
      <c r="F44" s="13">
        <f>D26</f>
        <v>69.975536045338657</v>
      </c>
    </row>
    <row r="45" spans="1:6" x14ac:dyDescent="0.25">
      <c r="C45" t="s">
        <v>11</v>
      </c>
      <c r="F45" s="45">
        <f>G27</f>
        <v>0.3356005877077507</v>
      </c>
    </row>
    <row r="46" spans="1:6" x14ac:dyDescent="0.25">
      <c r="C46" t="s">
        <v>41</v>
      </c>
      <c r="F46">
        <f>(70.5+69.8)/2</f>
        <v>70.150000000000006</v>
      </c>
    </row>
    <row r="48" spans="1:6" x14ac:dyDescent="0.25">
      <c r="C48" t="s">
        <v>42</v>
      </c>
      <c r="F48">
        <f>70.1-69.9</f>
        <v>0.19999999999998863</v>
      </c>
    </row>
    <row r="49" spans="1:7" x14ac:dyDescent="0.25">
      <c r="C49" t="s">
        <v>14</v>
      </c>
      <c r="F49" s="45">
        <f>ABS(F46-D26)</f>
        <v>0.17446395466134845</v>
      </c>
    </row>
    <row r="50" spans="1:7" x14ac:dyDescent="0.25">
      <c r="E50" s="26" t="s">
        <v>15</v>
      </c>
      <c r="F50" s="27">
        <f>F49/(2*G27)</f>
        <v>0.25992796355481351</v>
      </c>
    </row>
    <row r="52" spans="1:7" x14ac:dyDescent="0.25">
      <c r="A52" s="30" t="s">
        <v>16</v>
      </c>
      <c r="E52" s="24" t="s">
        <v>17</v>
      </c>
      <c r="F52" s="25">
        <f>F48/(6*G27)</f>
        <v>9.9324418830752867E-2</v>
      </c>
    </row>
    <row r="53" spans="1:7" x14ac:dyDescent="0.25">
      <c r="A53" s="30"/>
    </row>
    <row r="54" spans="1:7" x14ac:dyDescent="0.25">
      <c r="A54" s="30" t="s">
        <v>18</v>
      </c>
      <c r="E54" s="28" t="s">
        <v>19</v>
      </c>
      <c r="F54" s="29">
        <f>(1-F50)*F52</f>
        <v>7.3507224912809907E-2</v>
      </c>
    </row>
    <row r="55" spans="1:7" x14ac:dyDescent="0.25">
      <c r="A55" s="30"/>
    </row>
    <row r="56" spans="1:7" ht="15.75" x14ac:dyDescent="0.25">
      <c r="A56" s="30" t="s">
        <v>20</v>
      </c>
      <c r="C56" s="31" t="s">
        <v>21</v>
      </c>
    </row>
    <row r="57" spans="1:7" ht="15.75" x14ac:dyDescent="0.25">
      <c r="C57" s="53" t="s">
        <v>43</v>
      </c>
      <c r="D57" s="54"/>
      <c r="E57" s="54"/>
      <c r="F57" s="54"/>
      <c r="G57" s="52"/>
    </row>
    <row r="58" spans="1:7" ht="15.75" x14ac:dyDescent="0.25">
      <c r="C58" s="53" t="s">
        <v>44</v>
      </c>
      <c r="D58" s="54"/>
      <c r="E58" s="54"/>
      <c r="F58" s="54"/>
      <c r="G58" s="52"/>
    </row>
    <row r="60" spans="1:7" x14ac:dyDescent="0.25">
      <c r="A60" s="67" t="s">
        <v>45</v>
      </c>
      <c r="B60" s="66"/>
      <c r="C60" s="66"/>
      <c r="D60" s="66"/>
      <c r="E60" s="66"/>
      <c r="F60" s="66"/>
    </row>
    <row r="61" spans="1:7" x14ac:dyDescent="0.25">
      <c r="A61" s="67" t="s">
        <v>46</v>
      </c>
      <c r="B61" s="66"/>
      <c r="C61" s="66"/>
      <c r="D61" s="66"/>
      <c r="E61" s="66"/>
      <c r="F61" s="66"/>
    </row>
  </sheetData>
  <mergeCells count="10">
    <mergeCell ref="E8:F8"/>
    <mergeCell ref="B29:B43"/>
    <mergeCell ref="B13:C13"/>
    <mergeCell ref="A2:G2"/>
    <mergeCell ref="E4:F4"/>
    <mergeCell ref="E5:F5"/>
    <mergeCell ref="E6:F6"/>
    <mergeCell ref="E7:F7"/>
    <mergeCell ref="E9:F9"/>
    <mergeCell ref="E10:F10"/>
  </mergeCells>
  <pageMargins left="0.31496062992125984" right="0.31496062992125984" top="0.35433070866141736" bottom="0.55118110236220474"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HOME</cp:lastModifiedBy>
  <cp:lastPrinted>2019-06-14T15:11:00Z</cp:lastPrinted>
  <dcterms:created xsi:type="dcterms:W3CDTF">2019-06-13T15:38:07Z</dcterms:created>
  <dcterms:modified xsi:type="dcterms:W3CDTF">2019-06-14T17:16:20Z</dcterms:modified>
</cp:coreProperties>
</file>