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CENCIA_REV\CALIDAD 2019\"/>
    </mc:Choice>
  </mc:AlternateContent>
  <bookViews>
    <workbookView xWindow="120" yWindow="105" windowWidth="15180" windowHeight="8835"/>
  </bookViews>
  <sheets>
    <sheet name="SOLUCION" sheetId="1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O52" i="1" l="1"/>
  <c r="O56" i="1"/>
  <c r="O53" i="1"/>
  <c r="O35" i="1"/>
  <c r="O32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5" i="1"/>
  <c r="M23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M5" i="1"/>
  <c r="L5" i="1"/>
  <c r="O21" i="1" l="1"/>
  <c r="K21" i="1"/>
  <c r="K22" i="1"/>
  <c r="J21" i="1"/>
  <c r="J22" i="1"/>
  <c r="O22" i="1" s="1"/>
  <c r="K15" i="1"/>
  <c r="K16" i="1"/>
  <c r="J15" i="1"/>
  <c r="O15" i="1" s="1"/>
  <c r="J16" i="1"/>
  <c r="O16" i="1" s="1"/>
  <c r="K10" i="1"/>
  <c r="J10" i="1"/>
  <c r="O10" i="1" s="1"/>
  <c r="J9" i="1"/>
  <c r="O9" i="1" s="1"/>
  <c r="K9" i="1"/>
  <c r="K6" i="1"/>
  <c r="K7" i="1"/>
  <c r="K8" i="1"/>
  <c r="K11" i="1"/>
  <c r="K12" i="1"/>
  <c r="K13" i="1"/>
  <c r="K14" i="1"/>
  <c r="K17" i="1"/>
  <c r="K18" i="1"/>
  <c r="K19" i="1"/>
  <c r="K20" i="1"/>
  <c r="K5" i="1"/>
  <c r="K23" i="1" l="1"/>
  <c r="J11" i="1" l="1"/>
  <c r="O11" i="1" s="1"/>
  <c r="J5" i="1" l="1"/>
  <c r="O5" i="1" s="1"/>
  <c r="J6" i="1"/>
  <c r="J7" i="1"/>
  <c r="O7" i="1" s="1"/>
  <c r="J8" i="1"/>
  <c r="O8" i="1" s="1"/>
  <c r="J12" i="1"/>
  <c r="O12" i="1" s="1"/>
  <c r="J13" i="1"/>
  <c r="O13" i="1" s="1"/>
  <c r="J14" i="1"/>
  <c r="O14" i="1" s="1"/>
  <c r="J17" i="1"/>
  <c r="O17" i="1" s="1"/>
  <c r="J18" i="1"/>
  <c r="O18" i="1" s="1"/>
  <c r="J19" i="1"/>
  <c r="O19" i="1" s="1"/>
  <c r="J20" i="1"/>
  <c r="O20" i="1" s="1"/>
  <c r="J23" i="1" l="1"/>
  <c r="O6" i="1"/>
  <c r="O33" i="1" l="1"/>
</calcChain>
</file>

<file path=xl/sharedStrings.xml><?xml version="1.0" encoding="utf-8"?>
<sst xmlns="http://schemas.openxmlformats.org/spreadsheetml/2006/main" count="60" uniqueCount="45">
  <si>
    <t>Hrs.</t>
  </si>
  <si>
    <t>7,00 - 15,00</t>
  </si>
  <si>
    <t>15,00 - 23,00</t>
  </si>
  <si>
    <t>Supervisor</t>
  </si>
  <si>
    <t>muestra 1</t>
  </si>
  <si>
    <t>m2</t>
  </si>
  <si>
    <t>m3</t>
  </si>
  <si>
    <t>m4</t>
  </si>
  <si>
    <t>m5</t>
  </si>
  <si>
    <t>m6</t>
  </si>
  <si>
    <t>item</t>
  </si>
  <si>
    <t>PESO DE LAS BOLSAS EN KGS.</t>
  </si>
  <si>
    <t>media (X)</t>
  </si>
  <si>
    <t>J. Ponce</t>
  </si>
  <si>
    <t>A. Quispe</t>
  </si>
  <si>
    <t>B. Choque</t>
  </si>
  <si>
    <t>LSC =</t>
  </si>
  <si>
    <t>LSC=</t>
  </si>
  <si>
    <t>LC=</t>
  </si>
  <si>
    <t>LIC=</t>
  </si>
  <si>
    <t>GRAFICO DE MEDIAS</t>
  </si>
  <si>
    <t>23,00 - 7,00</t>
  </si>
  <si>
    <t>1. Se embasa soya EN SACOS DE 50 KGS. para exportar a los mercados del Japón; se ha acordado un contrato POR 500 TONELADAS el control de pesos luego de una inspección de calidad nos muestra la siguiente tabla de recogida de datos:</t>
  </si>
  <si>
    <t>rango R</t>
  </si>
  <si>
    <t>7,00 - 15,01</t>
  </si>
  <si>
    <t>7,00 - 15,02</t>
  </si>
  <si>
    <t>15,00 - 23,01</t>
  </si>
  <si>
    <t>15,00 - 23,02</t>
  </si>
  <si>
    <t>23,00 - 7,01</t>
  </si>
  <si>
    <t>23,00 - 7,02</t>
  </si>
  <si>
    <t>LIC =</t>
  </si>
  <si>
    <t>varianza</t>
  </si>
  <si>
    <t>desv. Estandar</t>
  </si>
  <si>
    <t>media</t>
  </si>
  <si>
    <t>desv estandar</t>
  </si>
  <si>
    <t>X+A3*S</t>
  </si>
  <si>
    <t xml:space="preserve">A3 de tablas para n=6 =&gt; </t>
  </si>
  <si>
    <t>49,860+1,287*0,543</t>
  </si>
  <si>
    <t>X-A3*S</t>
  </si>
  <si>
    <t>GRAFICO DE DESVIACION ESTANDAR</t>
  </si>
  <si>
    <t>B4 de tablas para n=6  =&gt;</t>
  </si>
  <si>
    <t>B4*S</t>
  </si>
  <si>
    <t>B3*S</t>
  </si>
  <si>
    <t>B3 para n = 6 =&gt;</t>
  </si>
  <si>
    <t>CONCLUSIONES?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</si>
</sst>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00000000%"/>
  </numFmts>
  <fonts count="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7" fontId="2" fillId="0" borderId="7" xfId="0" applyNumberFormat="1" applyFont="1" applyBorder="1" applyAlignment="1">
      <alignment horizontal="center"/>
    </xf>
    <xf numFmtId="164" fontId="1" fillId="0" borderId="7" xfId="0" applyNumberFormat="1" applyFont="1" applyFill="1" applyBorder="1"/>
    <xf numFmtId="164" fontId="1" fillId="0" borderId="7" xfId="0" applyNumberFormat="1" applyFont="1" applyBorder="1"/>
    <xf numFmtId="0" fontId="2" fillId="0" borderId="4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164" fontId="1" fillId="0" borderId="3" xfId="0" applyNumberFormat="1" applyFont="1" applyFill="1" applyBorder="1"/>
    <xf numFmtId="0" fontId="2" fillId="0" borderId="3" xfId="0" applyFont="1" applyBorder="1" applyAlignment="1">
      <alignment horizontal="center"/>
    </xf>
    <xf numFmtId="164" fontId="1" fillId="0" borderId="0" xfId="0" applyNumberFormat="1" applyFont="1" applyFill="1" applyBorder="1"/>
    <xf numFmtId="164" fontId="2" fillId="0" borderId="11" xfId="0" applyNumberFormat="1" applyFont="1" applyBorder="1"/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165" fontId="1" fillId="0" borderId="0" xfId="0" applyNumberFormat="1" applyFont="1"/>
    <xf numFmtId="166" fontId="1" fillId="0" borderId="0" xfId="0" applyNumberFormat="1" applyFont="1" applyFill="1"/>
    <xf numFmtId="0" fontId="1" fillId="2" borderId="0" xfId="0" applyFont="1" applyFill="1" applyAlignment="1">
      <alignment horizontal="right"/>
    </xf>
    <xf numFmtId="2" fontId="1" fillId="2" borderId="0" xfId="0" applyNumberFormat="1" applyFont="1" applyFill="1"/>
    <xf numFmtId="17" fontId="2" fillId="0" borderId="0" xfId="0" applyNumberFormat="1" applyFont="1" applyBorder="1" applyAlignment="1">
      <alignment horizontal="center"/>
    </xf>
    <xf numFmtId="0" fontId="1" fillId="0" borderId="0" xfId="0" applyFont="1" applyFill="1" applyBorder="1"/>
    <xf numFmtId="2" fontId="1" fillId="0" borderId="0" xfId="0" applyNumberFormat="1" applyFont="1" applyBorder="1"/>
    <xf numFmtId="164" fontId="1" fillId="0" borderId="0" xfId="0" applyNumberFormat="1" applyFont="1"/>
    <xf numFmtId="0" fontId="2" fillId="0" borderId="0" xfId="0" applyFont="1" applyFill="1"/>
    <xf numFmtId="164" fontId="1" fillId="0" borderId="3" xfId="0" applyNumberFormat="1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/>
    <xf numFmtId="0" fontId="2" fillId="0" borderId="0" xfId="0" applyFont="1" applyBorder="1" applyAlignment="1"/>
    <xf numFmtId="1" fontId="1" fillId="0" borderId="0" xfId="0" applyNumberFormat="1" applyFont="1" applyFill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1" fillId="0" borderId="17" xfId="0" applyNumberFormat="1" applyFont="1" applyFill="1" applyBorder="1"/>
    <xf numFmtId="164" fontId="1" fillId="0" borderId="13" xfId="0" applyNumberFormat="1" applyFont="1" applyBorder="1"/>
    <xf numFmtId="0" fontId="2" fillId="0" borderId="0" xfId="0" applyFont="1" applyBorder="1" applyAlignment="1">
      <alignment horizontal="left"/>
    </xf>
    <xf numFmtId="0" fontId="1" fillId="3" borderId="0" xfId="0" applyFont="1" applyFill="1"/>
    <xf numFmtId="164" fontId="1" fillId="3" borderId="0" xfId="0" applyNumberFormat="1" applyFont="1" applyFill="1"/>
    <xf numFmtId="0" fontId="4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164" fontId="1" fillId="0" borderId="18" xfId="0" applyNumberFormat="1" applyFont="1" applyBorder="1"/>
    <xf numFmtId="164" fontId="1" fillId="0" borderId="19" xfId="0" applyNumberFormat="1" applyFont="1" applyBorder="1"/>
    <xf numFmtId="0" fontId="2" fillId="0" borderId="20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164" fontId="1" fillId="0" borderId="4" xfId="0" applyNumberFormat="1" applyFont="1" applyBorder="1"/>
    <xf numFmtId="164" fontId="1" fillId="0" borderId="21" xfId="0" applyNumberFormat="1" applyFont="1" applyBorder="1"/>
    <xf numFmtId="164" fontId="1" fillId="0" borderId="16" xfId="0" applyNumberFormat="1" applyFont="1" applyBorder="1"/>
    <xf numFmtId="164" fontId="1" fillId="0" borderId="22" xfId="0" applyNumberFormat="1" applyFont="1" applyBorder="1"/>
    <xf numFmtId="0" fontId="1" fillId="0" borderId="0" xfId="0" applyFont="1" applyAlignment="1">
      <alignment wrapText="1"/>
    </xf>
    <xf numFmtId="164" fontId="1" fillId="0" borderId="0" xfId="0" applyNumberFormat="1" applyFont="1" applyFill="1"/>
    <xf numFmtId="0" fontId="2" fillId="0" borderId="0" xfId="0" applyFont="1"/>
  </cellXfs>
  <cellStyles count="6">
    <cellStyle name="Normal" xfId="0" builtinId="0"/>
    <cellStyle name="Normal 3" xfId="1"/>
    <cellStyle name="Normal 4" xfId="2"/>
    <cellStyle name="Normal 5" xfId="3"/>
    <cellStyle name="Normal 6" xfId="4"/>
    <cellStyle name="Normal 7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SOLUCION!$N$5:$N$22</c:f>
              <c:numCache>
                <c:formatCode>0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xVal>
          <c:yVal>
            <c:numRef>
              <c:f>SOLUCION!$O$5:$O$22</c:f>
              <c:numCache>
                <c:formatCode>0.000</c:formatCode>
                <c:ptCount val="18"/>
                <c:pt idx="0">
                  <c:v>49.305</c:v>
                </c:pt>
                <c:pt idx="1">
                  <c:v>50.77</c:v>
                </c:pt>
                <c:pt idx="2">
                  <c:v>48.728333333333332</c:v>
                </c:pt>
                <c:pt idx="3">
                  <c:v>50.788333333333334</c:v>
                </c:pt>
                <c:pt idx="4">
                  <c:v>50.906666666666666</c:v>
                </c:pt>
                <c:pt idx="5">
                  <c:v>49.833333333333336</c:v>
                </c:pt>
                <c:pt idx="6">
                  <c:v>50.402500000000003</c:v>
                </c:pt>
                <c:pt idx="7">
                  <c:v>49.178333333333335</c:v>
                </c:pt>
                <c:pt idx="8">
                  <c:v>49.995000000000005</c:v>
                </c:pt>
                <c:pt idx="9">
                  <c:v>50.596666666666664</c:v>
                </c:pt>
                <c:pt idx="10">
                  <c:v>49.65</c:v>
                </c:pt>
                <c:pt idx="11">
                  <c:v>49.336666666666666</c:v>
                </c:pt>
                <c:pt idx="12">
                  <c:v>49.705000000000005</c:v>
                </c:pt>
                <c:pt idx="13">
                  <c:v>49.961666666666673</c:v>
                </c:pt>
                <c:pt idx="14">
                  <c:v>49.106666666666662</c:v>
                </c:pt>
                <c:pt idx="15">
                  <c:v>49.272500000000001</c:v>
                </c:pt>
                <c:pt idx="16">
                  <c:v>49.53</c:v>
                </c:pt>
                <c:pt idx="17">
                  <c:v>50.413333333333334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471016"/>
        <c:axId val="268470232"/>
      </c:scatterChart>
      <c:valAx>
        <c:axId val="268471016"/>
        <c:scaling>
          <c:orientation val="minMax"/>
          <c:max val="1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68470232"/>
        <c:crosses val="autoZero"/>
        <c:crossBetween val="midCat"/>
        <c:majorUnit val="1"/>
        <c:minorUnit val="1"/>
      </c:valAx>
      <c:valAx>
        <c:axId val="268470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68471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BO"/>
              <a:t>desviacion</a:t>
            </a:r>
            <a:r>
              <a:rPr lang="es-BO" baseline="0"/>
              <a:t> estandar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>
        <c:manualLayout>
          <c:layoutTarget val="inner"/>
          <c:xMode val="edge"/>
          <c:yMode val="edge"/>
          <c:x val="7.6025496812898385E-2"/>
          <c:y val="0.15137603195355673"/>
          <c:w val="0.87244568113196375"/>
          <c:h val="0.76040433866414159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SOLUCION!$Q$5:$Q$22</c:f>
              <c:numCache>
                <c:formatCode>0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xVal>
          <c:yVal>
            <c:numRef>
              <c:f>SOLUCION!$R$5:$R$22</c:f>
              <c:numCache>
                <c:formatCode>0.000</c:formatCode>
                <c:ptCount val="18"/>
                <c:pt idx="0">
                  <c:v>0.28365178182647444</c:v>
                </c:pt>
                <c:pt idx="1">
                  <c:v>0.58477916059540525</c:v>
                </c:pt>
                <c:pt idx="2">
                  <c:v>0.85550017858300587</c:v>
                </c:pt>
                <c:pt idx="3">
                  <c:v>0.32626250508175525</c:v>
                </c:pt>
                <c:pt idx="4">
                  <c:v>0.28370563774604302</c:v>
                </c:pt>
                <c:pt idx="5">
                  <c:v>0.58823653594639957</c:v>
                </c:pt>
                <c:pt idx="6">
                  <c:v>0.18238580902398413</c:v>
                </c:pt>
                <c:pt idx="7">
                  <c:v>0.90000771601630636</c:v>
                </c:pt>
                <c:pt idx="8">
                  <c:v>0.49758583849087346</c:v>
                </c:pt>
                <c:pt idx="9">
                  <c:v>0.20311463648775957</c:v>
                </c:pt>
                <c:pt idx="10">
                  <c:v>0.64028639425390332</c:v>
                </c:pt>
                <c:pt idx="11">
                  <c:v>0.3692183936672459</c:v>
                </c:pt>
                <c:pt idx="12">
                  <c:v>0.87347009107353024</c:v>
                </c:pt>
                <c:pt idx="13">
                  <c:v>0.59395332775863297</c:v>
                </c:pt>
                <c:pt idx="14">
                  <c:v>0.1271045064329169</c:v>
                </c:pt>
                <c:pt idx="15">
                  <c:v>1.0863231179840853</c:v>
                </c:pt>
                <c:pt idx="16">
                  <c:v>0.47923550230201689</c:v>
                </c:pt>
                <c:pt idx="17">
                  <c:v>0.89208868517778062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836568"/>
        <c:axId val="312004680"/>
      </c:scatterChart>
      <c:valAx>
        <c:axId val="310836568"/>
        <c:scaling>
          <c:orientation val="minMax"/>
          <c:max val="1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312004680"/>
        <c:crosses val="autoZero"/>
        <c:crossBetween val="midCat"/>
        <c:majorUnit val="1"/>
      </c:valAx>
      <c:valAx>
        <c:axId val="31200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310836568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414337</xdr:colOff>
      <xdr:row>26</xdr:row>
      <xdr:rowOff>9524</xdr:rowOff>
    </xdr:from>
    <xdr:to>
      <xdr:col>9</xdr:col>
      <xdr:colOff>133350</xdr:colOff>
      <xdr:row>43</xdr:row>
      <xdr:rowOff>128586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523875</xdr:colOff>
      <xdr:row>46</xdr:row>
      <xdr:rowOff>128587</xdr:rowOff>
    </xdr:from>
    <xdr:to>
      <xdr:col>10</xdr:col>
      <xdr:colOff>57150</xdr:colOff>
      <xdr:row>69</xdr:row>
      <xdr:rowOff>38100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352425</xdr:colOff>
      <xdr:row>52</xdr:row>
      <xdr:rowOff>47625</xdr:rowOff>
    </xdr:from>
    <xdr:to>
      <xdr:col>9</xdr:col>
      <xdr:colOff>400050</xdr:colOff>
      <xdr:row>52</xdr:row>
      <xdr:rowOff>76200</xdr:rowOff>
    </xdr:to>
    <xdr:cxnSp macro="">
      <xdr:nvCxnSpPr>
        <xdr:cNvPr id="4" name="Conector recto 3"/>
        <xdr:cNvCxnSpPr/>
      </xdr:nvCxnSpPr>
      <xdr:spPr bwMode="auto">
        <a:xfrm>
          <a:off x="885825" y="8372475"/>
          <a:ext cx="4457700" cy="285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381000</xdr:colOff>
      <xdr:row>59</xdr:row>
      <xdr:rowOff>66675</xdr:rowOff>
    </xdr:from>
    <xdr:to>
      <xdr:col>9</xdr:col>
      <xdr:colOff>428625</xdr:colOff>
      <xdr:row>59</xdr:row>
      <xdr:rowOff>95250</xdr:rowOff>
    </xdr:to>
    <xdr:cxnSp macro="">
      <xdr:nvCxnSpPr>
        <xdr:cNvPr id="7" name="Conector recto 6"/>
        <xdr:cNvCxnSpPr/>
      </xdr:nvCxnSpPr>
      <xdr:spPr bwMode="auto">
        <a:xfrm>
          <a:off x="914400" y="9391650"/>
          <a:ext cx="4457700" cy="285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0.10907</cdr:x>
      <cdr:y>0.57409</cdr:y>
    </cdr:from>
    <cdr:to>
      <cdr:x>0.96948</cdr:x>
      <cdr:y>0.58104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508529" y="1572115"/>
          <a:ext cx="4011683" cy="1901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0.111</cdr:x>
      <cdr:y>0.38377</cdr:y>
    </cdr:from>
    <cdr:to>
      <cdr:x>0.94654</cdr:x>
      <cdr:y>0.38725</cdr:y>
    </cdr:to>
    <cdr:cxnSp macro="">
      <cdr:nvCxnSpPr>
        <cdr:cNvPr id="4" name="Conector recto 3"/>
        <cdr:cNvCxnSpPr/>
      </cdr:nvCxnSpPr>
      <cdr:spPr bwMode="auto">
        <a:xfrm xmlns:a="http://schemas.openxmlformats.org/drawingml/2006/main">
          <a:off x="517525" y="1050925"/>
          <a:ext cx="3895725" cy="952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  <a:headEnd type="none" w="med" len="med"/>
          <a:tailEnd type="none" w="med" len="med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0.111</cdr:x>
      <cdr:y>0.7629</cdr:y>
    </cdr:from>
    <cdr:to>
      <cdr:x>0.94654</cdr:x>
      <cdr:y>0.76638</cdr:y>
    </cdr:to>
    <cdr:cxnSp macro="">
      <cdr:nvCxnSpPr>
        <cdr:cNvPr id="6" name="Conector recto 5"/>
        <cdr:cNvCxnSpPr/>
      </cdr:nvCxnSpPr>
      <cdr:spPr bwMode="auto">
        <a:xfrm xmlns:a="http://schemas.openxmlformats.org/drawingml/2006/main">
          <a:off x="517525" y="2089150"/>
          <a:ext cx="3895725" cy="95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0.07769</cdr:x>
      <cdr:y>0.88624</cdr:y>
    </cdr:from>
    <cdr:to>
      <cdr:x>0.95739</cdr:x>
      <cdr:y>0.89518</cdr:y>
    </cdr:to>
    <cdr:cxnSp macro="">
      <cdr:nvCxnSpPr>
        <cdr:cNvPr id="4" name="Conector recto 3"/>
        <cdr:cNvCxnSpPr/>
      </cdr:nvCxnSpPr>
      <cdr:spPr bwMode="auto">
        <a:xfrm xmlns:a="http://schemas.openxmlformats.org/drawingml/2006/main">
          <a:off x="393700" y="2832100"/>
          <a:ext cx="4457700" cy="2857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abSelected="1" topLeftCell="A40" zoomScale="80" zoomScaleNormal="80" workbookViewId="0">
      <selection activeCell="L75" sqref="L75"/>
    </sheetView>
  </sheetViews>
  <sheetFormatPr baseColWidth="10" defaultRowHeight="11.25" x14ac:dyDescent="0.2"/>
  <cols>
    <col min="1" max="1" width="8" style="1" customWidth="1"/>
    <col min="2" max="3" width="10.42578125" style="1" customWidth="1"/>
    <col min="4" max="4" width="9.7109375" style="1" customWidth="1"/>
    <col min="5" max="5" width="7.42578125" style="1" bestFit="1" customWidth="1"/>
    <col min="6" max="6" width="6.5703125" style="1" bestFit="1" customWidth="1"/>
    <col min="7" max="7" width="8.42578125" style="1" bestFit="1" customWidth="1"/>
    <col min="8" max="9" width="6.5703125" style="1" bestFit="1" customWidth="1"/>
    <col min="10" max="10" width="8.85546875" style="1" bestFit="1" customWidth="1"/>
    <col min="11" max="11" width="7" style="1" bestFit="1" customWidth="1"/>
    <col min="12" max="12" width="7" style="1" customWidth="1"/>
    <col min="13" max="13" width="9.140625" style="1" customWidth="1"/>
    <col min="14" max="14" width="6.85546875" style="1" customWidth="1"/>
    <col min="15" max="15" width="6.42578125" style="1" bestFit="1" customWidth="1"/>
    <col min="16" max="16" width="5.42578125" style="1" customWidth="1"/>
    <col min="17" max="17" width="5.28515625" style="1" customWidth="1"/>
    <col min="18" max="18" width="7.42578125" style="1" customWidth="1"/>
    <col min="19" max="16384" width="11.42578125" style="1"/>
  </cols>
  <sheetData>
    <row r="1" spans="1:18" ht="33" customHeight="1" x14ac:dyDescent="0.2">
      <c r="A1" s="53" t="s">
        <v>22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2"/>
    </row>
    <row r="2" spans="1:18" ht="16.5" customHeight="1" thickBo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49"/>
      <c r="M2" s="49"/>
      <c r="N2" s="33"/>
      <c r="O2" s="2"/>
    </row>
    <row r="3" spans="1:18" ht="12" thickBot="1" x14ac:dyDescent="0.25">
      <c r="A3" s="3"/>
      <c r="B3" s="7"/>
      <c r="C3" s="7"/>
      <c r="D3" s="50" t="s">
        <v>11</v>
      </c>
      <c r="E3" s="51"/>
      <c r="F3" s="51"/>
      <c r="G3" s="51"/>
      <c r="H3" s="51"/>
      <c r="I3" s="52"/>
      <c r="J3" s="7"/>
      <c r="K3" s="34"/>
      <c r="L3" s="34"/>
      <c r="M3" s="34"/>
      <c r="N3" s="2"/>
      <c r="O3" s="2"/>
    </row>
    <row r="4" spans="1:18" ht="24.75" customHeight="1" thickBot="1" x14ac:dyDescent="0.25">
      <c r="A4" s="8" t="s">
        <v>10</v>
      </c>
      <c r="B4" s="9" t="s">
        <v>0</v>
      </c>
      <c r="C4" s="9" t="s">
        <v>3</v>
      </c>
      <c r="D4" s="40" t="s">
        <v>4</v>
      </c>
      <c r="E4" s="40" t="s">
        <v>5</v>
      </c>
      <c r="F4" s="40" t="s">
        <v>6</v>
      </c>
      <c r="G4" s="40" t="s">
        <v>7</v>
      </c>
      <c r="H4" s="40" t="s">
        <v>8</v>
      </c>
      <c r="I4" s="40" t="s">
        <v>9</v>
      </c>
      <c r="J4" s="10" t="s">
        <v>12</v>
      </c>
      <c r="K4" s="10" t="s">
        <v>23</v>
      </c>
      <c r="L4" s="56" t="s">
        <v>31</v>
      </c>
      <c r="M4" s="57" t="s">
        <v>32</v>
      </c>
      <c r="N4" s="36"/>
      <c r="O4" s="2" t="s">
        <v>33</v>
      </c>
      <c r="R4" s="62" t="s">
        <v>34</v>
      </c>
    </row>
    <row r="5" spans="1:18" ht="12" thickBot="1" x14ac:dyDescent="0.25">
      <c r="A5" s="14">
        <v>1</v>
      </c>
      <c r="B5" s="11" t="s">
        <v>1</v>
      </c>
      <c r="C5" s="11" t="s">
        <v>13</v>
      </c>
      <c r="D5" s="12">
        <v>49.52</v>
      </c>
      <c r="E5" s="12">
        <v>49.1</v>
      </c>
      <c r="F5" s="12">
        <v>48.99</v>
      </c>
      <c r="G5" s="12">
        <v>49</v>
      </c>
      <c r="H5" s="12">
        <v>49.7</v>
      </c>
      <c r="I5" s="12">
        <v>49.52</v>
      </c>
      <c r="J5" s="13">
        <f>SUM(D5:I5)/6</f>
        <v>49.305</v>
      </c>
      <c r="K5" s="54">
        <f>MAX(D5:I5)-MIN(D5:I5)</f>
        <v>0.71000000000000085</v>
      </c>
      <c r="L5" s="58">
        <f>((D5-J5)^2+(E5-J5)^2+(F5-J5)^2+(G5-J5)^2+(H5-J5)^2+(I5-J5)^2)/6</f>
        <v>8.0458333333333854E-2</v>
      </c>
      <c r="M5" s="59">
        <f>L5^(1/2)</f>
        <v>0.28365178182647444</v>
      </c>
      <c r="N5" s="39">
        <v>1</v>
      </c>
      <c r="O5" s="13">
        <f>J5</f>
        <v>49.305</v>
      </c>
      <c r="Q5" s="39">
        <v>1</v>
      </c>
      <c r="R5" s="31">
        <f>M5</f>
        <v>0.28365178182647444</v>
      </c>
    </row>
    <row r="6" spans="1:18" ht="12" thickBot="1" x14ac:dyDescent="0.25">
      <c r="A6" s="14">
        <v>2</v>
      </c>
      <c r="B6" s="15" t="s">
        <v>1</v>
      </c>
      <c r="C6" s="15"/>
      <c r="D6" s="16">
        <v>50.7</v>
      </c>
      <c r="E6" s="16">
        <v>50.23</v>
      </c>
      <c r="F6" s="16">
        <v>50.87</v>
      </c>
      <c r="G6" s="16">
        <v>50.05</v>
      </c>
      <c r="H6" s="16">
        <v>51.87</v>
      </c>
      <c r="I6" s="16">
        <v>50.9</v>
      </c>
      <c r="J6" s="13">
        <f t="shared" ref="J6:J22" si="0">SUM(D6:I6)/6</f>
        <v>50.77</v>
      </c>
      <c r="K6" s="54">
        <f t="shared" ref="K6:K22" si="1">MAX(D6:I6)-MIN(D6:I6)</f>
        <v>1.8200000000000003</v>
      </c>
      <c r="L6" s="58">
        <f t="shared" ref="L6:L22" si="2">((D6-J6)^2+(E6-J6)^2+(F6-J6)^2+(G6-J6)^2+(H6-J6)^2+(I6-J6)^2)/6</f>
        <v>0.34196666666666675</v>
      </c>
      <c r="M6" s="59">
        <f t="shared" ref="M6:M22" si="3">L6^(1/2)</f>
        <v>0.58477916059540525</v>
      </c>
      <c r="N6" s="39">
        <v>2</v>
      </c>
      <c r="O6" s="13">
        <f t="shared" ref="O6:O22" si="4">J6</f>
        <v>50.77</v>
      </c>
      <c r="Q6" s="39">
        <v>2</v>
      </c>
      <c r="R6" s="31">
        <f t="shared" ref="R6:R22" si="5">M6</f>
        <v>0.58477916059540525</v>
      </c>
    </row>
    <row r="7" spans="1:18" ht="12" thickBot="1" x14ac:dyDescent="0.25">
      <c r="A7" s="14">
        <v>3</v>
      </c>
      <c r="B7" s="15" t="s">
        <v>1</v>
      </c>
      <c r="C7" s="15"/>
      <c r="D7" s="16">
        <v>48.99</v>
      </c>
      <c r="E7" s="16">
        <v>48.56</v>
      </c>
      <c r="F7" s="16">
        <v>47</v>
      </c>
      <c r="G7" s="16">
        <v>49.8</v>
      </c>
      <c r="H7" s="16">
        <v>49.02</v>
      </c>
      <c r="I7" s="16">
        <v>49</v>
      </c>
      <c r="J7" s="13">
        <f t="shared" si="0"/>
        <v>48.728333333333332</v>
      </c>
      <c r="K7" s="54">
        <f t="shared" si="1"/>
        <v>2.7999999999999972</v>
      </c>
      <c r="L7" s="58">
        <f t="shared" si="2"/>
        <v>0.73188055555555487</v>
      </c>
      <c r="M7" s="59">
        <f t="shared" si="3"/>
        <v>0.85550017858300587</v>
      </c>
      <c r="N7" s="39">
        <v>3</v>
      </c>
      <c r="O7" s="13">
        <f t="shared" si="4"/>
        <v>48.728333333333332</v>
      </c>
      <c r="Q7" s="39">
        <v>3</v>
      </c>
      <c r="R7" s="31">
        <f t="shared" si="5"/>
        <v>0.85550017858300587</v>
      </c>
    </row>
    <row r="8" spans="1:18" ht="12" thickBot="1" x14ac:dyDescent="0.25">
      <c r="A8" s="14">
        <v>4</v>
      </c>
      <c r="B8" s="15" t="s">
        <v>1</v>
      </c>
      <c r="C8" s="17"/>
      <c r="D8" s="16">
        <v>51.3</v>
      </c>
      <c r="E8" s="16">
        <v>50.58</v>
      </c>
      <c r="F8" s="16">
        <v>50.87</v>
      </c>
      <c r="G8" s="16">
        <v>50.23</v>
      </c>
      <c r="H8" s="16">
        <v>50.87</v>
      </c>
      <c r="I8" s="16">
        <v>50.88</v>
      </c>
      <c r="J8" s="13">
        <f t="shared" si="0"/>
        <v>50.788333333333334</v>
      </c>
      <c r="K8" s="54">
        <f t="shared" si="1"/>
        <v>1.0700000000000003</v>
      </c>
      <c r="L8" s="58">
        <f t="shared" si="2"/>
        <v>0.10644722222222237</v>
      </c>
      <c r="M8" s="59">
        <f t="shared" si="3"/>
        <v>0.32626250508175525</v>
      </c>
      <c r="N8" s="39">
        <v>4</v>
      </c>
      <c r="O8" s="13">
        <f t="shared" si="4"/>
        <v>50.788333333333334</v>
      </c>
      <c r="Q8" s="39">
        <v>4</v>
      </c>
      <c r="R8" s="31">
        <f t="shared" si="5"/>
        <v>0.32626250508175525</v>
      </c>
    </row>
    <row r="9" spans="1:18" ht="12" thickBot="1" x14ac:dyDescent="0.25">
      <c r="A9" s="14">
        <v>5</v>
      </c>
      <c r="B9" s="15" t="s">
        <v>24</v>
      </c>
      <c r="C9" s="17"/>
      <c r="D9" s="16">
        <v>50.5</v>
      </c>
      <c r="E9" s="16">
        <v>51</v>
      </c>
      <c r="F9" s="16">
        <v>50.85</v>
      </c>
      <c r="G9" s="16">
        <v>50.73</v>
      </c>
      <c r="H9" s="16">
        <v>50.93</v>
      </c>
      <c r="I9" s="16">
        <v>51.43</v>
      </c>
      <c r="J9" s="13">
        <f t="shared" si="0"/>
        <v>50.906666666666666</v>
      </c>
      <c r="K9" s="54">
        <f t="shared" si="1"/>
        <v>0.92999999999999972</v>
      </c>
      <c r="L9" s="58">
        <f t="shared" si="2"/>
        <v>8.0488888888888999E-2</v>
      </c>
      <c r="M9" s="59">
        <f t="shared" si="3"/>
        <v>0.28370563774604302</v>
      </c>
      <c r="N9" s="39">
        <v>5</v>
      </c>
      <c r="O9" s="13">
        <f t="shared" si="4"/>
        <v>50.906666666666666</v>
      </c>
      <c r="Q9" s="39">
        <v>5</v>
      </c>
      <c r="R9" s="31">
        <f t="shared" si="5"/>
        <v>0.28370563774604302</v>
      </c>
    </row>
    <row r="10" spans="1:18" ht="12" thickBot="1" x14ac:dyDescent="0.25">
      <c r="A10" s="14">
        <v>6</v>
      </c>
      <c r="B10" s="15" t="s">
        <v>25</v>
      </c>
      <c r="C10" s="17"/>
      <c r="D10" s="16">
        <v>49.52</v>
      </c>
      <c r="E10" s="16">
        <v>50.05</v>
      </c>
      <c r="F10" s="16">
        <v>50.87</v>
      </c>
      <c r="G10" s="16">
        <v>50.05</v>
      </c>
      <c r="H10" s="16">
        <v>48.99</v>
      </c>
      <c r="I10" s="16">
        <v>49.52</v>
      </c>
      <c r="J10" s="13">
        <f t="shared" si="0"/>
        <v>49.833333333333336</v>
      </c>
      <c r="K10" s="54">
        <f t="shared" si="1"/>
        <v>1.8799999999999955</v>
      </c>
      <c r="L10" s="58">
        <f t="shared" si="2"/>
        <v>0.34602222222221979</v>
      </c>
      <c r="M10" s="59">
        <f t="shared" si="3"/>
        <v>0.58823653594639957</v>
      </c>
      <c r="N10" s="39">
        <v>6</v>
      </c>
      <c r="O10" s="13">
        <f t="shared" si="4"/>
        <v>49.833333333333336</v>
      </c>
      <c r="Q10" s="39">
        <v>6</v>
      </c>
      <c r="R10" s="31">
        <f t="shared" si="5"/>
        <v>0.58823653594639957</v>
      </c>
    </row>
    <row r="11" spans="1:18" ht="12" thickBot="1" x14ac:dyDescent="0.25">
      <c r="A11" s="14">
        <v>7</v>
      </c>
      <c r="B11" s="17" t="s">
        <v>2</v>
      </c>
      <c r="C11" s="17" t="s">
        <v>14</v>
      </c>
      <c r="D11" s="16">
        <v>50.5</v>
      </c>
      <c r="E11" s="16">
        <v>50.215000000000003</v>
      </c>
      <c r="F11" s="16">
        <v>50.34</v>
      </c>
      <c r="G11" s="16">
        <v>50.23</v>
      </c>
      <c r="H11" s="16">
        <v>50.75</v>
      </c>
      <c r="I11" s="16">
        <v>50.38</v>
      </c>
      <c r="J11" s="13">
        <f t="shared" si="0"/>
        <v>50.402500000000003</v>
      </c>
      <c r="K11" s="54">
        <f t="shared" si="1"/>
        <v>0.53499999999999659</v>
      </c>
      <c r="L11" s="58">
        <f t="shared" si="2"/>
        <v>3.3264583333333209E-2</v>
      </c>
      <c r="M11" s="59">
        <f t="shared" si="3"/>
        <v>0.18238580902398413</v>
      </c>
      <c r="N11" s="39">
        <v>7</v>
      </c>
      <c r="O11" s="13">
        <f t="shared" si="4"/>
        <v>50.402500000000003</v>
      </c>
      <c r="Q11" s="39">
        <v>7</v>
      </c>
      <c r="R11" s="31">
        <f t="shared" si="5"/>
        <v>0.18238580902398413</v>
      </c>
    </row>
    <row r="12" spans="1:18" ht="12" thickBot="1" x14ac:dyDescent="0.25">
      <c r="A12" s="14">
        <v>8</v>
      </c>
      <c r="B12" s="17" t="s">
        <v>2</v>
      </c>
      <c r="C12" s="17"/>
      <c r="D12" s="16">
        <v>48.85</v>
      </c>
      <c r="E12" s="16">
        <v>48.3</v>
      </c>
      <c r="F12" s="16">
        <v>48</v>
      </c>
      <c r="G12" s="16">
        <v>49.3</v>
      </c>
      <c r="H12" s="16">
        <v>50.22</v>
      </c>
      <c r="I12" s="16">
        <v>50.4</v>
      </c>
      <c r="J12" s="13">
        <f t="shared" si="0"/>
        <v>49.178333333333335</v>
      </c>
      <c r="K12" s="54">
        <f t="shared" si="1"/>
        <v>2.3999999999999986</v>
      </c>
      <c r="L12" s="58">
        <f t="shared" si="2"/>
        <v>0.81001388888888837</v>
      </c>
      <c r="M12" s="59">
        <f t="shared" si="3"/>
        <v>0.90000771601630636</v>
      </c>
      <c r="N12" s="39">
        <v>8</v>
      </c>
      <c r="O12" s="13">
        <f t="shared" si="4"/>
        <v>49.178333333333335</v>
      </c>
      <c r="Q12" s="39">
        <v>8</v>
      </c>
      <c r="R12" s="31">
        <f t="shared" si="5"/>
        <v>0.90000771601630636</v>
      </c>
    </row>
    <row r="13" spans="1:18" ht="12" thickBot="1" x14ac:dyDescent="0.25">
      <c r="A13" s="14">
        <v>9</v>
      </c>
      <c r="B13" s="17" t="s">
        <v>2</v>
      </c>
      <c r="C13" s="17"/>
      <c r="D13" s="16">
        <v>50.68</v>
      </c>
      <c r="E13" s="16">
        <v>50</v>
      </c>
      <c r="F13" s="16">
        <v>50.02</v>
      </c>
      <c r="G13" s="16">
        <v>49.02</v>
      </c>
      <c r="H13" s="16">
        <v>50</v>
      </c>
      <c r="I13" s="16">
        <v>50.25</v>
      </c>
      <c r="J13" s="13">
        <f t="shared" si="0"/>
        <v>49.995000000000005</v>
      </c>
      <c r="K13" s="54">
        <f t="shared" si="1"/>
        <v>1.6599999999999966</v>
      </c>
      <c r="L13" s="58">
        <f t="shared" si="2"/>
        <v>0.24759166666666563</v>
      </c>
      <c r="M13" s="59">
        <f t="shared" si="3"/>
        <v>0.49758583849087346</v>
      </c>
      <c r="N13" s="39">
        <v>9</v>
      </c>
      <c r="O13" s="13">
        <f t="shared" si="4"/>
        <v>49.995000000000005</v>
      </c>
      <c r="Q13" s="39">
        <v>9</v>
      </c>
      <c r="R13" s="31">
        <f t="shared" si="5"/>
        <v>0.49758583849087346</v>
      </c>
    </row>
    <row r="14" spans="1:18" ht="12" thickBot="1" x14ac:dyDescent="0.25">
      <c r="A14" s="14">
        <v>10</v>
      </c>
      <c r="B14" s="17" t="s">
        <v>2</v>
      </c>
      <c r="C14" s="17"/>
      <c r="D14" s="16">
        <v>50.8</v>
      </c>
      <c r="E14" s="16">
        <v>50.56</v>
      </c>
      <c r="F14" s="16">
        <v>50.34</v>
      </c>
      <c r="G14" s="16">
        <v>50.9</v>
      </c>
      <c r="H14" s="16">
        <v>50.6</v>
      </c>
      <c r="I14" s="16">
        <v>50.38</v>
      </c>
      <c r="J14" s="13">
        <f t="shared" si="0"/>
        <v>50.596666666666664</v>
      </c>
      <c r="K14" s="54">
        <f t="shared" si="1"/>
        <v>0.55999999999999517</v>
      </c>
      <c r="L14" s="58">
        <f t="shared" si="2"/>
        <v>4.1255555555554713E-2</v>
      </c>
      <c r="M14" s="59">
        <f t="shared" si="3"/>
        <v>0.20311463648775957</v>
      </c>
      <c r="N14" s="39">
        <v>10</v>
      </c>
      <c r="O14" s="13">
        <f t="shared" si="4"/>
        <v>50.596666666666664</v>
      </c>
      <c r="Q14" s="39">
        <v>10</v>
      </c>
      <c r="R14" s="31">
        <f t="shared" si="5"/>
        <v>0.20311463648775957</v>
      </c>
    </row>
    <row r="15" spans="1:18" ht="12" thickBot="1" x14ac:dyDescent="0.25">
      <c r="A15" s="14">
        <v>11</v>
      </c>
      <c r="B15" s="17" t="s">
        <v>26</v>
      </c>
      <c r="C15" s="17"/>
      <c r="D15" s="16">
        <v>49.52</v>
      </c>
      <c r="E15" s="16">
        <v>50.05</v>
      </c>
      <c r="F15" s="16">
        <v>50.87</v>
      </c>
      <c r="G15" s="16">
        <v>48.99</v>
      </c>
      <c r="H15" s="16">
        <v>49.32</v>
      </c>
      <c r="I15" s="16">
        <v>49.15</v>
      </c>
      <c r="J15" s="13">
        <f t="shared" si="0"/>
        <v>49.65</v>
      </c>
      <c r="K15" s="54">
        <f t="shared" si="1"/>
        <v>1.8799999999999955</v>
      </c>
      <c r="L15" s="58">
        <f t="shared" si="2"/>
        <v>0.40996666666666487</v>
      </c>
      <c r="M15" s="59">
        <f t="shared" si="3"/>
        <v>0.64028639425390332</v>
      </c>
      <c r="N15" s="39">
        <v>11</v>
      </c>
      <c r="O15" s="13">
        <f t="shared" si="4"/>
        <v>49.65</v>
      </c>
      <c r="Q15" s="39">
        <v>11</v>
      </c>
      <c r="R15" s="31">
        <f t="shared" si="5"/>
        <v>0.64028639425390332</v>
      </c>
    </row>
    <row r="16" spans="1:18" ht="12" thickBot="1" x14ac:dyDescent="0.25">
      <c r="A16" s="14">
        <v>12</v>
      </c>
      <c r="B16" s="17" t="s">
        <v>27</v>
      </c>
      <c r="C16" s="17"/>
      <c r="D16" s="16">
        <v>49.32</v>
      </c>
      <c r="E16" s="16">
        <v>49.15</v>
      </c>
      <c r="F16" s="16">
        <v>48.99</v>
      </c>
      <c r="G16" s="16">
        <v>50.05</v>
      </c>
      <c r="H16" s="16">
        <v>48.99</v>
      </c>
      <c r="I16" s="16">
        <v>49.52</v>
      </c>
      <c r="J16" s="13">
        <f t="shared" si="0"/>
        <v>49.336666666666666</v>
      </c>
      <c r="K16" s="54">
        <f t="shared" si="1"/>
        <v>1.0599999999999952</v>
      </c>
      <c r="L16" s="58">
        <f t="shared" si="2"/>
        <v>0.13632222222222137</v>
      </c>
      <c r="M16" s="59">
        <f t="shared" si="3"/>
        <v>0.3692183936672459</v>
      </c>
      <c r="N16" s="39">
        <v>12</v>
      </c>
      <c r="O16" s="13">
        <f t="shared" si="4"/>
        <v>49.336666666666666</v>
      </c>
      <c r="Q16" s="39">
        <v>12</v>
      </c>
      <c r="R16" s="31">
        <f t="shared" si="5"/>
        <v>0.3692183936672459</v>
      </c>
    </row>
    <row r="17" spans="1:18" ht="12" thickBot="1" x14ac:dyDescent="0.25">
      <c r="A17" s="14">
        <v>13</v>
      </c>
      <c r="B17" s="17" t="s">
        <v>21</v>
      </c>
      <c r="C17" s="17" t="s">
        <v>15</v>
      </c>
      <c r="D17" s="16">
        <v>51</v>
      </c>
      <c r="E17" s="16">
        <v>49.37</v>
      </c>
      <c r="F17" s="16">
        <v>49.02</v>
      </c>
      <c r="G17" s="16">
        <v>48.994999999999997</v>
      </c>
      <c r="H17" s="16">
        <v>50.85</v>
      </c>
      <c r="I17" s="16">
        <v>48.994999999999997</v>
      </c>
      <c r="J17" s="13">
        <f t="shared" si="0"/>
        <v>49.705000000000005</v>
      </c>
      <c r="K17" s="54">
        <f t="shared" si="1"/>
        <v>2.0050000000000026</v>
      </c>
      <c r="L17" s="58">
        <f t="shared" si="2"/>
        <v>0.76295000000000124</v>
      </c>
      <c r="M17" s="59">
        <f t="shared" si="3"/>
        <v>0.87347009107353024</v>
      </c>
      <c r="N17" s="39">
        <v>13</v>
      </c>
      <c r="O17" s="13">
        <f t="shared" si="4"/>
        <v>49.705000000000005</v>
      </c>
      <c r="Q17" s="39">
        <v>13</v>
      </c>
      <c r="R17" s="31">
        <f t="shared" si="5"/>
        <v>0.87347009107353024</v>
      </c>
    </row>
    <row r="18" spans="1:18" ht="12" thickBot="1" x14ac:dyDescent="0.25">
      <c r="A18" s="14">
        <v>14</v>
      </c>
      <c r="B18" s="17" t="s">
        <v>21</v>
      </c>
      <c r="C18" s="17"/>
      <c r="D18" s="16">
        <v>48.99</v>
      </c>
      <c r="E18" s="16">
        <v>50</v>
      </c>
      <c r="F18" s="16">
        <v>50.34</v>
      </c>
      <c r="G18" s="16">
        <v>49.52</v>
      </c>
      <c r="H18" s="16">
        <v>50.05</v>
      </c>
      <c r="I18" s="16">
        <v>50.87</v>
      </c>
      <c r="J18" s="13">
        <f t="shared" si="0"/>
        <v>49.961666666666673</v>
      </c>
      <c r="K18" s="54">
        <f t="shared" si="1"/>
        <v>1.8799999999999955</v>
      </c>
      <c r="L18" s="58">
        <f t="shared" si="2"/>
        <v>0.35278055555555404</v>
      </c>
      <c r="M18" s="59">
        <f t="shared" si="3"/>
        <v>0.59395332775863297</v>
      </c>
      <c r="N18" s="39">
        <v>14</v>
      </c>
      <c r="O18" s="13">
        <f t="shared" si="4"/>
        <v>49.961666666666673</v>
      </c>
      <c r="Q18" s="39">
        <v>14</v>
      </c>
      <c r="R18" s="31">
        <f t="shared" si="5"/>
        <v>0.59395332775863297</v>
      </c>
    </row>
    <row r="19" spans="1:18" ht="12" thickBot="1" x14ac:dyDescent="0.25">
      <c r="A19" s="14">
        <v>15</v>
      </c>
      <c r="B19" s="17" t="s">
        <v>21</v>
      </c>
      <c r="C19" s="17"/>
      <c r="D19" s="16">
        <v>48.99</v>
      </c>
      <c r="E19" s="16">
        <v>49.2</v>
      </c>
      <c r="F19" s="16">
        <v>48.99</v>
      </c>
      <c r="G19" s="16">
        <v>49.32</v>
      </c>
      <c r="H19" s="16">
        <v>49.15</v>
      </c>
      <c r="I19" s="16">
        <v>48.99</v>
      </c>
      <c r="J19" s="13">
        <f t="shared" si="0"/>
        <v>49.106666666666662</v>
      </c>
      <c r="K19" s="54">
        <f t="shared" si="1"/>
        <v>0.32999999999999829</v>
      </c>
      <c r="L19" s="58">
        <f t="shared" si="2"/>
        <v>1.6155555555555413E-2</v>
      </c>
      <c r="M19" s="59">
        <f t="shared" si="3"/>
        <v>0.1271045064329169</v>
      </c>
      <c r="N19" s="39">
        <v>15</v>
      </c>
      <c r="O19" s="13">
        <f t="shared" si="4"/>
        <v>49.106666666666662</v>
      </c>
      <c r="Q19" s="39">
        <v>15</v>
      </c>
      <c r="R19" s="31">
        <f t="shared" si="5"/>
        <v>0.1271045064329169</v>
      </c>
    </row>
    <row r="20" spans="1:18" ht="12" thickBot="1" x14ac:dyDescent="0.25">
      <c r="A20" s="14">
        <v>16</v>
      </c>
      <c r="B20" s="17" t="s">
        <v>21</v>
      </c>
      <c r="C20" s="17"/>
      <c r="D20" s="16">
        <v>50.05</v>
      </c>
      <c r="E20" s="16">
        <v>48.99</v>
      </c>
      <c r="F20" s="16">
        <v>49.52</v>
      </c>
      <c r="G20" s="16">
        <v>50.05</v>
      </c>
      <c r="H20" s="16">
        <v>50.024999999999999</v>
      </c>
      <c r="I20" s="16">
        <v>47</v>
      </c>
      <c r="J20" s="13">
        <f t="shared" si="0"/>
        <v>49.272500000000001</v>
      </c>
      <c r="K20" s="54">
        <f t="shared" si="1"/>
        <v>3.0499999999999972</v>
      </c>
      <c r="L20" s="58">
        <f t="shared" si="2"/>
        <v>1.180097916666665</v>
      </c>
      <c r="M20" s="59">
        <f t="shared" si="3"/>
        <v>1.0863231179840853</v>
      </c>
      <c r="N20" s="39">
        <v>16</v>
      </c>
      <c r="O20" s="13">
        <f t="shared" si="4"/>
        <v>49.272500000000001</v>
      </c>
      <c r="Q20" s="39">
        <v>16</v>
      </c>
      <c r="R20" s="31">
        <f t="shared" si="5"/>
        <v>1.0863231179840853</v>
      </c>
    </row>
    <row r="21" spans="1:18" ht="12" thickBot="1" x14ac:dyDescent="0.25">
      <c r="A21" s="14">
        <v>17</v>
      </c>
      <c r="B21" s="17" t="s">
        <v>28</v>
      </c>
      <c r="C21" s="34"/>
      <c r="D21" s="16">
        <v>50</v>
      </c>
      <c r="E21" s="16">
        <v>50.02</v>
      </c>
      <c r="F21" s="16">
        <v>49.02</v>
      </c>
      <c r="G21" s="16">
        <v>50</v>
      </c>
      <c r="H21" s="16">
        <v>49.15</v>
      </c>
      <c r="I21" s="16">
        <v>48.99</v>
      </c>
      <c r="J21" s="13">
        <f t="shared" si="0"/>
        <v>49.53</v>
      </c>
      <c r="K21" s="54">
        <f t="shared" si="1"/>
        <v>1.0300000000000011</v>
      </c>
      <c r="L21" s="58">
        <f t="shared" si="2"/>
        <v>0.22966666666666646</v>
      </c>
      <c r="M21" s="59">
        <f t="shared" si="3"/>
        <v>0.47923550230201689</v>
      </c>
      <c r="N21" s="39">
        <v>17</v>
      </c>
      <c r="O21" s="13">
        <f t="shared" si="4"/>
        <v>49.53</v>
      </c>
      <c r="Q21" s="39">
        <v>17</v>
      </c>
      <c r="R21" s="31">
        <f t="shared" si="5"/>
        <v>0.47923550230201689</v>
      </c>
    </row>
    <row r="22" spans="1:18" ht="12" thickBot="1" x14ac:dyDescent="0.25">
      <c r="A22" s="41">
        <v>18</v>
      </c>
      <c r="B22" s="42" t="s">
        <v>29</v>
      </c>
      <c r="C22" s="43"/>
      <c r="D22" s="44">
        <v>51</v>
      </c>
      <c r="E22" s="44">
        <v>49.37</v>
      </c>
      <c r="F22" s="44">
        <v>49.02</v>
      </c>
      <c r="G22" s="44">
        <v>50.73</v>
      </c>
      <c r="H22" s="44">
        <v>50.93</v>
      </c>
      <c r="I22" s="44">
        <v>51.43</v>
      </c>
      <c r="J22" s="45">
        <f t="shared" si="0"/>
        <v>50.413333333333334</v>
      </c>
      <c r="K22" s="55">
        <f t="shared" si="1"/>
        <v>2.4099999999999966</v>
      </c>
      <c r="L22" s="60">
        <f t="shared" si="2"/>
        <v>0.79582222222222132</v>
      </c>
      <c r="M22" s="61">
        <f t="shared" si="3"/>
        <v>0.89208868517778062</v>
      </c>
      <c r="N22" s="39">
        <v>18</v>
      </c>
      <c r="O22" s="13">
        <f t="shared" si="4"/>
        <v>50.413333333333334</v>
      </c>
      <c r="Q22" s="39">
        <v>18</v>
      </c>
      <c r="R22" s="31">
        <f t="shared" si="5"/>
        <v>0.89208868517778062</v>
      </c>
    </row>
    <row r="23" spans="1:18" ht="12" thickBot="1" x14ac:dyDescent="0.25">
      <c r="E23" s="2"/>
      <c r="I23" s="18"/>
      <c r="J23" s="19">
        <f>SUM(J5:J22)/18</f>
        <v>49.86</v>
      </c>
      <c r="K23" s="19">
        <f>SUM(K5:K22)/18</f>
        <v>1.556111111111109</v>
      </c>
      <c r="L23" s="19"/>
      <c r="M23" s="19">
        <f t="shared" ref="L23:M23" si="6">SUM(M5:M22)/18</f>
        <v>0.54260610102489537</v>
      </c>
      <c r="N23" s="37"/>
      <c r="O23" s="2"/>
    </row>
    <row r="24" spans="1:18" x14ac:dyDescent="0.2">
      <c r="A24" s="7"/>
      <c r="B24" s="7"/>
      <c r="C24" s="7"/>
      <c r="D24" s="18"/>
      <c r="E24" s="18"/>
      <c r="F24" s="18"/>
      <c r="G24" s="18"/>
      <c r="H24" s="18"/>
      <c r="I24" s="18"/>
      <c r="J24" s="2"/>
      <c r="K24" s="2"/>
      <c r="L24" s="2"/>
      <c r="M24" s="2"/>
      <c r="N24" s="2"/>
      <c r="O24" s="2"/>
    </row>
    <row r="25" spans="1:18" x14ac:dyDescent="0.2">
      <c r="A25" s="3" t="s">
        <v>20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Q25" s="29"/>
    </row>
    <row r="26" spans="1:18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5"/>
      <c r="Q26" s="5"/>
    </row>
    <row r="27" spans="1:18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1" t="s">
        <v>16</v>
      </c>
      <c r="O27" s="1" t="s">
        <v>35</v>
      </c>
      <c r="P27" s="6"/>
      <c r="Q27" s="20"/>
    </row>
    <row r="28" spans="1:18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1" t="s">
        <v>36</v>
      </c>
      <c r="P28" s="5"/>
      <c r="Q28" s="5">
        <v>1.2869999999999999</v>
      </c>
    </row>
    <row r="29" spans="1:18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P29" s="6"/>
      <c r="Q29" s="5"/>
    </row>
    <row r="30" spans="1:18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s">
        <v>16</v>
      </c>
      <c r="O30" s="22" t="s">
        <v>37</v>
      </c>
      <c r="P30" s="5"/>
      <c r="Q30" s="5"/>
    </row>
    <row r="31" spans="1:18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P31" s="6"/>
      <c r="Q31" s="23"/>
    </row>
    <row r="32" spans="1:18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4" t="s">
        <v>17</v>
      </c>
      <c r="O32" s="25">
        <f>J23+Q28*M23</f>
        <v>50.558334052019042</v>
      </c>
      <c r="P32" s="6"/>
      <c r="Q32" s="5"/>
    </row>
    <row r="33" spans="1:17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4" t="s">
        <v>18</v>
      </c>
      <c r="O33" s="25">
        <f>J23</f>
        <v>49.86</v>
      </c>
      <c r="P33" s="6"/>
      <c r="Q33" s="5"/>
    </row>
    <row r="34" spans="1:17" ht="18.75" customHeight="1" x14ac:dyDescent="0.2">
      <c r="A34" s="3"/>
      <c r="B34" s="7"/>
      <c r="C34" s="7"/>
      <c r="D34" s="38"/>
      <c r="E34" s="38"/>
      <c r="F34" s="38"/>
      <c r="G34" s="38"/>
      <c r="H34" s="38"/>
      <c r="I34" s="38"/>
      <c r="J34" s="7"/>
      <c r="K34" s="34"/>
      <c r="L34" s="34"/>
      <c r="M34" s="34"/>
      <c r="N34" s="4" t="s">
        <v>19</v>
      </c>
      <c r="O34" s="1" t="s">
        <v>38</v>
      </c>
      <c r="P34" s="6"/>
      <c r="Q34" s="5"/>
    </row>
    <row r="35" spans="1:17" ht="18.75" customHeight="1" x14ac:dyDescent="0.2">
      <c r="A35" s="3"/>
      <c r="B35" s="7"/>
      <c r="C35" s="7"/>
      <c r="D35" s="7"/>
      <c r="E35" s="7"/>
      <c r="F35" s="7"/>
      <c r="G35" s="7"/>
      <c r="H35" s="7"/>
      <c r="I35" s="7"/>
      <c r="J35" s="7"/>
      <c r="K35" s="34"/>
      <c r="L35" s="34"/>
      <c r="M35" s="34"/>
      <c r="N35" s="24" t="s">
        <v>19</v>
      </c>
      <c r="O35" s="25">
        <f>J23-Q28*M23</f>
        <v>49.161665947980957</v>
      </c>
    </row>
    <row r="36" spans="1:17" x14ac:dyDescent="0.2">
      <c r="A36" s="7"/>
      <c r="B36" s="26"/>
      <c r="C36" s="26"/>
      <c r="D36" s="27"/>
      <c r="E36" s="27"/>
      <c r="F36" s="27"/>
      <c r="G36" s="27"/>
      <c r="H36" s="27"/>
      <c r="I36" s="27"/>
      <c r="J36" s="28"/>
      <c r="K36" s="28"/>
      <c r="L36" s="28"/>
      <c r="M36" s="28"/>
      <c r="N36" s="2"/>
      <c r="O36" s="2"/>
    </row>
    <row r="37" spans="1:17" x14ac:dyDescent="0.2">
      <c r="A37" s="7"/>
      <c r="B37" s="26"/>
      <c r="C37" s="26"/>
      <c r="D37" s="27"/>
      <c r="E37" s="27"/>
      <c r="F37" s="27"/>
      <c r="G37" s="27"/>
      <c r="H37" s="27"/>
      <c r="I37" s="27"/>
      <c r="J37" s="28"/>
      <c r="K37" s="28"/>
      <c r="L37" s="28"/>
      <c r="M37" s="28"/>
      <c r="N37" s="2"/>
      <c r="O37" s="2"/>
    </row>
    <row r="38" spans="1:17" x14ac:dyDescent="0.2">
      <c r="A38" s="7"/>
      <c r="B38" s="26"/>
      <c r="C38" s="26"/>
      <c r="D38" s="27"/>
      <c r="E38" s="27"/>
      <c r="F38" s="27"/>
      <c r="G38" s="27"/>
      <c r="H38" s="27"/>
      <c r="I38" s="27"/>
      <c r="J38" s="28"/>
      <c r="K38" s="28"/>
      <c r="L38" s="28"/>
      <c r="M38" s="28"/>
      <c r="N38" s="35"/>
      <c r="O38" s="27"/>
      <c r="P38" s="5"/>
    </row>
    <row r="39" spans="1:17" x14ac:dyDescent="0.2">
      <c r="A39" s="7"/>
      <c r="B39" s="26"/>
      <c r="C39" s="26"/>
      <c r="D39" s="27"/>
      <c r="E39" s="27"/>
      <c r="F39" s="27"/>
      <c r="G39" s="27"/>
      <c r="H39" s="27"/>
      <c r="I39" s="27"/>
      <c r="J39" s="28"/>
      <c r="K39" s="28"/>
      <c r="L39" s="28"/>
      <c r="M39" s="28"/>
      <c r="N39" s="35"/>
      <c r="O39" s="27"/>
      <c r="P39" s="5"/>
    </row>
    <row r="40" spans="1:17" x14ac:dyDescent="0.2">
      <c r="A40" s="7"/>
      <c r="B40" s="26"/>
      <c r="C40" s="26"/>
      <c r="D40" s="27"/>
      <c r="E40" s="27"/>
      <c r="F40" s="27"/>
      <c r="G40" s="27"/>
      <c r="H40" s="27"/>
      <c r="I40" s="27"/>
      <c r="J40" s="28"/>
      <c r="K40" s="28"/>
      <c r="L40" s="28"/>
      <c r="M40" s="28"/>
      <c r="N40" s="2"/>
      <c r="O40" s="2"/>
    </row>
    <row r="41" spans="1:17" x14ac:dyDescent="0.2">
      <c r="A41" s="7"/>
      <c r="B41" s="7"/>
      <c r="C41" s="7"/>
      <c r="D41" s="27"/>
      <c r="E41" s="27"/>
      <c r="F41" s="27"/>
      <c r="G41" s="27"/>
      <c r="H41" s="27"/>
      <c r="I41" s="27"/>
      <c r="J41" s="28"/>
      <c r="K41" s="28"/>
      <c r="L41" s="28"/>
      <c r="M41" s="28"/>
      <c r="N41" s="2"/>
      <c r="O41" s="2"/>
    </row>
    <row r="42" spans="1:17" x14ac:dyDescent="0.2">
      <c r="A42" s="7"/>
      <c r="B42" s="7"/>
      <c r="C42" s="7"/>
      <c r="D42" s="27"/>
      <c r="E42" s="27"/>
      <c r="F42" s="27"/>
      <c r="G42" s="27"/>
      <c r="H42" s="27"/>
      <c r="I42" s="27"/>
      <c r="J42" s="28"/>
      <c r="K42" s="28"/>
      <c r="L42" s="28"/>
      <c r="M42" s="28"/>
      <c r="N42" s="2"/>
      <c r="O42" s="2"/>
    </row>
    <row r="43" spans="1:17" x14ac:dyDescent="0.2">
      <c r="A43" s="7"/>
      <c r="B43" s="7"/>
      <c r="C43" s="7"/>
      <c r="D43" s="27"/>
      <c r="E43" s="27"/>
      <c r="F43" s="27"/>
      <c r="G43" s="27"/>
      <c r="H43" s="27"/>
      <c r="I43" s="27"/>
      <c r="J43" s="28"/>
      <c r="K43" s="28"/>
      <c r="L43" s="28"/>
      <c r="M43" s="28"/>
      <c r="N43" s="2"/>
      <c r="O43" s="2"/>
    </row>
    <row r="44" spans="1:17" x14ac:dyDescent="0.2">
      <c r="A44" s="7"/>
      <c r="B44" s="7"/>
      <c r="C44" s="7"/>
      <c r="D44" s="27"/>
      <c r="E44" s="27"/>
      <c r="F44" s="27"/>
      <c r="G44" s="27"/>
      <c r="H44" s="27"/>
      <c r="I44" s="27"/>
      <c r="J44" s="28"/>
      <c r="K44" s="28"/>
      <c r="L44" s="28"/>
      <c r="M44" s="28"/>
      <c r="N44" s="2"/>
      <c r="O44" s="2"/>
    </row>
    <row r="45" spans="1:17" x14ac:dyDescent="0.2">
      <c r="A45" s="7"/>
      <c r="B45" s="7"/>
      <c r="C45" s="7"/>
      <c r="D45" s="27"/>
      <c r="E45" s="27"/>
      <c r="F45" s="27"/>
      <c r="G45" s="27"/>
      <c r="H45" s="27"/>
      <c r="I45" s="27"/>
      <c r="J45" s="28"/>
      <c r="K45" s="28"/>
      <c r="L45" s="28"/>
      <c r="M45" s="28"/>
      <c r="N45" s="2"/>
      <c r="O45" s="2"/>
    </row>
    <row r="46" spans="1:17" x14ac:dyDescent="0.2">
      <c r="A46" s="46" t="s">
        <v>39</v>
      </c>
      <c r="B46" s="7"/>
      <c r="C46" s="7"/>
      <c r="D46" s="27"/>
      <c r="E46" s="27"/>
      <c r="F46" s="27"/>
      <c r="G46" s="27"/>
      <c r="H46" s="27"/>
      <c r="I46" s="27"/>
      <c r="J46" s="28"/>
      <c r="K46" s="28"/>
      <c r="L46" s="28"/>
      <c r="M46" s="28"/>
      <c r="N46" s="2"/>
      <c r="O46" s="2"/>
    </row>
    <row r="47" spans="1:17" x14ac:dyDescent="0.2">
      <c r="A47" s="32"/>
      <c r="B47" s="32"/>
      <c r="C47" s="32"/>
      <c r="D47" s="27"/>
      <c r="E47" s="27"/>
      <c r="F47" s="27"/>
      <c r="G47" s="27"/>
      <c r="H47" s="27"/>
      <c r="I47" s="27"/>
      <c r="J47" s="28"/>
      <c r="K47" s="28"/>
      <c r="L47" s="28"/>
      <c r="M47" s="28"/>
      <c r="N47" s="2"/>
      <c r="O47" s="2"/>
    </row>
    <row r="48" spans="1:17" x14ac:dyDescent="0.2">
      <c r="N48" s="5"/>
      <c r="O48" s="5"/>
      <c r="P48" s="5"/>
      <c r="Q48" s="5"/>
    </row>
    <row r="49" spans="1:17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 t="s">
        <v>17</v>
      </c>
      <c r="O49" s="5" t="s">
        <v>41</v>
      </c>
      <c r="P49" s="5"/>
      <c r="Q49" s="5"/>
    </row>
    <row r="50" spans="1:17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 t="s">
        <v>40</v>
      </c>
      <c r="O50" s="5"/>
      <c r="P50" s="5"/>
      <c r="Q50" s="5">
        <v>1.97</v>
      </c>
    </row>
    <row r="51" spans="1:17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63"/>
      <c r="P51" s="5"/>
      <c r="Q51" s="5"/>
    </row>
    <row r="52" spans="1:17" x14ac:dyDescent="0.2">
      <c r="A52" s="5"/>
      <c r="B52" s="5"/>
      <c r="C52" s="5"/>
      <c r="D52" s="5"/>
      <c r="E52" s="30"/>
      <c r="F52" s="30"/>
      <c r="G52" s="30"/>
      <c r="H52" s="30"/>
      <c r="I52" s="5"/>
      <c r="J52" s="5"/>
      <c r="K52" s="5"/>
      <c r="L52" s="5"/>
      <c r="M52" s="5"/>
      <c r="N52" s="47" t="s">
        <v>16</v>
      </c>
      <c r="O52" s="48">
        <f>Q50*M23</f>
        <v>1.0689340190190439</v>
      </c>
      <c r="P52" s="5"/>
      <c r="Q52" s="5"/>
    </row>
    <row r="53" spans="1:17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47" t="s">
        <v>18</v>
      </c>
      <c r="O53" s="48">
        <f>M23</f>
        <v>0.54260610102489537</v>
      </c>
      <c r="P53" s="5"/>
      <c r="Q53" s="5"/>
    </row>
    <row r="54" spans="1:17" x14ac:dyDescent="0.2">
      <c r="N54" s="5" t="s">
        <v>30</v>
      </c>
      <c r="O54" s="5" t="s">
        <v>42</v>
      </c>
      <c r="P54" s="5"/>
      <c r="Q54" s="5"/>
    </row>
    <row r="55" spans="1:17" x14ac:dyDescent="0.2">
      <c r="N55" s="5" t="s">
        <v>43</v>
      </c>
      <c r="O55" s="5"/>
      <c r="P55" s="5">
        <v>0.03</v>
      </c>
      <c r="Q55" s="5"/>
    </row>
    <row r="56" spans="1:17" x14ac:dyDescent="0.2">
      <c r="N56" s="47" t="s">
        <v>30</v>
      </c>
      <c r="O56" s="47">
        <f>P55*M23</f>
        <v>1.6278183030746862E-2</v>
      </c>
      <c r="P56" s="5"/>
      <c r="Q56" s="5"/>
    </row>
    <row r="57" spans="1:17" x14ac:dyDescent="0.2">
      <c r="N57" s="5"/>
      <c r="O57" s="5"/>
      <c r="P57" s="5"/>
      <c r="Q57" s="5"/>
    </row>
    <row r="58" spans="1:17" x14ac:dyDescent="0.2">
      <c r="N58" s="5"/>
      <c r="O58" s="5"/>
      <c r="P58" s="5"/>
      <c r="Q58" s="5"/>
    </row>
    <row r="71" spans="1:1" x14ac:dyDescent="0.2">
      <c r="A71" s="64" t="s">
        <v>44</v>
      </c>
    </row>
  </sheetData>
  <mergeCells count="2">
    <mergeCell ref="D3:I3"/>
    <mergeCell ref="A1:N1"/>
  </mergeCells>
  <phoneticPr fontId="0" type="noConversion"/>
  <pageMargins left="0.52" right="0.75" top="0.33" bottom="1" header="0" footer="0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SOLUCION</vt:lpstr>
      <vt:lpstr>Hoja3</vt:lpstr>
    </vt:vector>
  </TitlesOfParts>
  <Company>Empresa Ferroviaria Andina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Oviedo B.</dc:creator>
  <cp:lastModifiedBy>HOME</cp:lastModifiedBy>
  <cp:lastPrinted>2018-06-27T03:38:37Z</cp:lastPrinted>
  <dcterms:created xsi:type="dcterms:W3CDTF">2012-06-22T13:21:25Z</dcterms:created>
  <dcterms:modified xsi:type="dcterms:W3CDTF">2019-05-23T16:09:03Z</dcterms:modified>
</cp:coreProperties>
</file>