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ENCIA\EC.PROD_QQ\G_2019\"/>
    </mc:Choice>
  </mc:AlternateContent>
  <xr:revisionPtr revIDLastSave="0" documentId="13_ncr:1_{2361D417-0753-4E98-BB87-93E9B82A741C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practica 2 " sheetId="2" r:id="rId1"/>
    <sheet name="practica 3" sheetId="4" r:id="rId2"/>
  </sheets>
  <calcPr calcId="181029"/>
</workbook>
</file>

<file path=xl/calcChain.xml><?xml version="1.0" encoding="utf-8"?>
<calcChain xmlns="http://schemas.openxmlformats.org/spreadsheetml/2006/main">
  <c r="G24" i="2" l="1"/>
  <c r="H24" i="2"/>
  <c r="I24" i="2"/>
  <c r="D24" i="4" l="1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P5" i="4"/>
  <c r="O5" i="4"/>
  <c r="N5" i="4"/>
  <c r="M5" i="4"/>
  <c r="L5" i="4"/>
  <c r="K5" i="4"/>
  <c r="J5" i="4"/>
  <c r="I5" i="4"/>
  <c r="H5" i="4"/>
  <c r="G5" i="4"/>
  <c r="F5" i="4"/>
  <c r="E5" i="4"/>
  <c r="C5" i="4"/>
  <c r="U28" i="2" l="1"/>
  <c r="T48" i="2"/>
  <c r="U4" i="2"/>
  <c r="U5" i="2" s="1"/>
  <c r="T24" i="2"/>
  <c r="J4" i="2"/>
  <c r="O4" i="2" s="1"/>
  <c r="J5" i="2"/>
  <c r="O5" i="2" s="1"/>
  <c r="J6" i="2"/>
  <c r="O6" i="2" s="1"/>
  <c r="J7" i="2"/>
  <c r="O7" i="2" s="1"/>
  <c r="J8" i="2"/>
  <c r="O8" i="2" s="1"/>
  <c r="J9" i="2"/>
  <c r="O9" i="2" s="1"/>
  <c r="J10" i="2"/>
  <c r="O10" i="2" s="1"/>
  <c r="J11" i="2"/>
  <c r="O11" i="2" s="1"/>
  <c r="J12" i="2"/>
  <c r="O12" i="2" s="1"/>
  <c r="J13" i="2"/>
  <c r="O13" i="2" s="1"/>
  <c r="J14" i="2"/>
  <c r="O14" i="2" s="1"/>
  <c r="J15" i="2"/>
  <c r="O15" i="2" s="1"/>
  <c r="J16" i="2"/>
  <c r="O16" i="2" s="1"/>
  <c r="J17" i="2"/>
  <c r="O17" i="2" s="1"/>
  <c r="J18" i="2"/>
  <c r="O18" i="2" s="1"/>
  <c r="J19" i="2"/>
  <c r="O19" i="2" s="1"/>
  <c r="J20" i="2"/>
  <c r="O20" i="2" s="1"/>
  <c r="J21" i="2"/>
  <c r="O21" i="2" s="1"/>
  <c r="J22" i="2"/>
  <c r="O22" i="2" s="1"/>
  <c r="J23" i="2"/>
  <c r="O23" i="2" s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4" i="2"/>
  <c r="V28" i="2" l="1"/>
  <c r="V5" i="2"/>
  <c r="U6" i="2"/>
  <c r="V4" i="2"/>
  <c r="U29" i="2"/>
  <c r="V29" i="2" l="1"/>
  <c r="U30" i="2"/>
  <c r="U7" i="2"/>
  <c r="V6" i="2"/>
  <c r="F24" i="2"/>
  <c r="E24" i="2"/>
  <c r="U8" i="2" l="1"/>
  <c r="V7" i="2"/>
  <c r="V30" i="2"/>
  <c r="U31" i="2"/>
  <c r="V31" i="2" l="1"/>
  <c r="U32" i="2"/>
  <c r="U9" i="2"/>
  <c r="V8" i="2"/>
  <c r="U10" i="2" l="1"/>
  <c r="V10" i="2" s="1"/>
  <c r="V9" i="2"/>
  <c r="V32" i="2"/>
  <c r="U33" i="2"/>
  <c r="U34" i="2" l="1"/>
  <c r="V33" i="2"/>
  <c r="U35" i="2" l="1"/>
  <c r="V34" i="2"/>
  <c r="U36" i="2" l="1"/>
  <c r="V35" i="2"/>
  <c r="U37" i="2" l="1"/>
  <c r="V36" i="2"/>
  <c r="U38" i="2" l="1"/>
  <c r="V37" i="2"/>
  <c r="U39" i="2" l="1"/>
  <c r="V38" i="2"/>
  <c r="U40" i="2" l="1"/>
  <c r="V39" i="2"/>
  <c r="U41" i="2" l="1"/>
  <c r="V40" i="2"/>
  <c r="U42" i="2" l="1"/>
  <c r="V41" i="2"/>
  <c r="U43" i="2" l="1"/>
  <c r="V42" i="2"/>
  <c r="U44" i="2" l="1"/>
  <c r="V43" i="2"/>
  <c r="U45" i="2" l="1"/>
  <c r="V44" i="2"/>
  <c r="U46" i="2" l="1"/>
  <c r="V45" i="2"/>
  <c r="U47" i="2" l="1"/>
  <c r="V47" i="2" s="1"/>
  <c r="V46" i="2"/>
</calcChain>
</file>

<file path=xl/sharedStrings.xml><?xml version="1.0" encoding="utf-8"?>
<sst xmlns="http://schemas.openxmlformats.org/spreadsheetml/2006/main" count="169" uniqueCount="61">
  <si>
    <t>Tiempo estándar minutos</t>
  </si>
  <si>
    <t>Tiempo real minutos</t>
  </si>
  <si>
    <t>a</t>
  </si>
  <si>
    <t>Recepción de la tela</t>
  </si>
  <si>
    <t>b</t>
  </si>
  <si>
    <t>Inspección de calidad</t>
  </si>
  <si>
    <t>c</t>
  </si>
  <si>
    <t>Transporte a la sección de moldeo</t>
  </si>
  <si>
    <t>d</t>
  </si>
  <si>
    <t>Trazado con los moldes</t>
  </si>
  <si>
    <t>Corte de la tela</t>
  </si>
  <si>
    <t>Transporte al taller de confección</t>
  </si>
  <si>
    <t>Distribucion a los operarios</t>
  </si>
  <si>
    <t>Implementacion del sticker</t>
  </si>
  <si>
    <t>Ordenamiento por tallas</t>
  </si>
  <si>
    <t>Control de calidad</t>
  </si>
  <si>
    <t>Doblado de las prendas.</t>
  </si>
  <si>
    <t>Embalaje</t>
  </si>
  <si>
    <t>De cualquiera de las causas vitales aplique el diagrama causa efecto</t>
  </si>
  <si>
    <t>Aplique la matríz Implementación - Impacto a todas las subcausas</t>
  </si>
  <si>
    <t>Distribución (act. subcontrat.)</t>
  </si>
  <si>
    <t>Se han registrado los siguientes tiempos en el proceso de fabricación de pantalones jean en el mes de febrero:</t>
  </si>
  <si>
    <t>PRACTICA NRO. 2</t>
  </si>
  <si>
    <t>Colocado de tallas</t>
  </si>
  <si>
    <t>Prelavado</t>
  </si>
  <si>
    <t>Aplique el principio de Pareto e identifique el 20% Vital de las desviaciones.</t>
  </si>
  <si>
    <t>cant. Fallas</t>
  </si>
  <si>
    <t>costo unit. Por retrabajo Bs</t>
  </si>
  <si>
    <t>Elabore el diagrama de flujo de procesos</t>
  </si>
  <si>
    <t>e</t>
  </si>
  <si>
    <t>Determine aproximadamente la relacion COSTO/BENEFICO.</t>
  </si>
  <si>
    <t>Costo total Bs</t>
  </si>
  <si>
    <t>Costura partes principales</t>
  </si>
  <si>
    <t>Costura bolsillos</t>
  </si>
  <si>
    <t>Costura de cierres y botones</t>
  </si>
  <si>
    <t>Secado</t>
  </si>
  <si>
    <t>1.-</t>
  </si>
  <si>
    <t xml:space="preserve">2.- </t>
  </si>
  <si>
    <t>Costo tot. Bs</t>
  </si>
  <si>
    <t>Cant. Fallas</t>
  </si>
  <si>
    <t>Si la cantidad y  costos por retrabajo han sido los que se muestran:</t>
  </si>
  <si>
    <t>Cual es la tendencia de fallas para el 1er semestre si no se corrige los procesos?</t>
  </si>
  <si>
    <t>muestre todos los graficos.</t>
  </si>
  <si>
    <t>DIF. TIEMPO MIN</t>
  </si>
  <si>
    <t>ACUM</t>
  </si>
  <si>
    <t>FREC.</t>
  </si>
  <si>
    <t xml:space="preserve">       20% VITAL EN LOS EXCESOS DE TIEMPO</t>
  </si>
  <si>
    <t>FREC</t>
  </si>
  <si>
    <t xml:space="preserve">     20% VITAL POR COSTO</t>
  </si>
  <si>
    <t xml:space="preserve">       OJO!!! REVISAR TAMBIEN ESTAS ACTIVIDADES</t>
  </si>
  <si>
    <t xml:space="preserve">       PUEDEN ESTAR MAL HECHAS.</t>
  </si>
  <si>
    <t>cant fallas</t>
  </si>
  <si>
    <t>costo Bs</t>
  </si>
  <si>
    <t>EXPONENCIAL</t>
  </si>
  <si>
    <t>LINEAL</t>
  </si>
  <si>
    <t>LOGARITMICA</t>
  </si>
  <si>
    <t>POLINOMICA</t>
  </si>
  <si>
    <t>POTENCIAL</t>
  </si>
  <si>
    <t>Cual es la tendencia de los costos de retrabajo para el primer semestre 2019?</t>
  </si>
  <si>
    <t>En-18</t>
  </si>
  <si>
    <t>EJEMPLO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</si>
</sst>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7" fontId="1" fillId="0" borderId="1" xfId="0" applyNumberFormat="1" applyFont="1" applyBorder="1"/>
    <xf numFmtId="0" fontId="1" fillId="0" borderId="1" xfId="0" applyFont="1" applyBorder="1"/>
    <xf numFmtId="0" fontId="2" fillId="0" borderId="10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2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2" fontId="2" fillId="4" borderId="1" xfId="0" applyNumberFormat="1" applyFont="1" applyFill="1" applyBorder="1"/>
    <xf numFmtId="2" fontId="2" fillId="4" borderId="0" xfId="0" applyNumberFormat="1" applyFont="1" applyFill="1"/>
    <xf numFmtId="17" fontId="2" fillId="0" borderId="0" xfId="0" applyNumberFormat="1" applyFont="1"/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REGRESION - PROYECCION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5.8319335083114612E-2"/>
                  <c:y val="0.223681831437736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</c:trendlineLbl>
          </c:trendline>
          <c:xVal>
            <c:strRef>
              <c:f>'practica 3'!$B$11:$B$24</c:f>
              <c:strCache>
                <c:ptCount val="14"/>
                <c:pt idx="0">
                  <c:v>En-18</c:v>
                </c:pt>
                <c:pt idx="1">
                  <c:v>feb-18</c:v>
                </c:pt>
                <c:pt idx="2">
                  <c:v>mar-18</c:v>
                </c:pt>
                <c:pt idx="3">
                  <c:v>abr-18</c:v>
                </c:pt>
                <c:pt idx="4">
                  <c:v>may-18</c:v>
                </c:pt>
                <c:pt idx="5">
                  <c:v>jun-18</c:v>
                </c:pt>
                <c:pt idx="6">
                  <c:v>jul-18</c:v>
                </c:pt>
                <c:pt idx="7">
                  <c:v>ago-18</c:v>
                </c:pt>
                <c:pt idx="8">
                  <c:v>sep-18</c:v>
                </c:pt>
                <c:pt idx="9">
                  <c:v>oct-18</c:v>
                </c:pt>
                <c:pt idx="10">
                  <c:v>nov-18</c:v>
                </c:pt>
                <c:pt idx="11">
                  <c:v>dic-18</c:v>
                </c:pt>
                <c:pt idx="12">
                  <c:v>ene-19</c:v>
                </c:pt>
                <c:pt idx="13">
                  <c:v>feb-19</c:v>
                </c:pt>
              </c:strCache>
            </c:strRef>
          </c:xVal>
          <c:yVal>
            <c:numRef>
              <c:f>'practica 3'!$C$11:$C$24</c:f>
              <c:numCache>
                <c:formatCode>General</c:formatCode>
                <c:ptCount val="14"/>
                <c:pt idx="0">
                  <c:v>395</c:v>
                </c:pt>
                <c:pt idx="1">
                  <c:v>457</c:v>
                </c:pt>
                <c:pt idx="2">
                  <c:v>415</c:v>
                </c:pt>
                <c:pt idx="3">
                  <c:v>380</c:v>
                </c:pt>
                <c:pt idx="4">
                  <c:v>285</c:v>
                </c:pt>
                <c:pt idx="5">
                  <c:v>412</c:v>
                </c:pt>
                <c:pt idx="6">
                  <c:v>295</c:v>
                </c:pt>
                <c:pt idx="7">
                  <c:v>408</c:v>
                </c:pt>
                <c:pt idx="8">
                  <c:v>432</c:v>
                </c:pt>
                <c:pt idx="9">
                  <c:v>467</c:v>
                </c:pt>
                <c:pt idx="10">
                  <c:v>470</c:v>
                </c:pt>
                <c:pt idx="11">
                  <c:v>356</c:v>
                </c:pt>
                <c:pt idx="12">
                  <c:v>490</c:v>
                </c:pt>
                <c:pt idx="13">
                  <c:v>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99-423B-BF8D-B03DBC66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4252831"/>
        <c:axId val="1517784703"/>
      </c:scatterChart>
      <c:valAx>
        <c:axId val="1514252831"/>
        <c:scaling>
          <c:orientation val="minMax"/>
          <c:max val="1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517784703"/>
        <c:crosses val="autoZero"/>
        <c:crossBetween val="midCat"/>
        <c:majorUnit val="1"/>
      </c:valAx>
      <c:valAx>
        <c:axId val="1517784703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514252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REGRESION PROYECCION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065266841644794"/>
                  <c:y val="0.2009868037328667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</c:trendlineLbl>
          </c:trendline>
          <c:xVal>
            <c:strRef>
              <c:f>'practica 3'!$B$11:$B$24</c:f>
              <c:strCache>
                <c:ptCount val="14"/>
                <c:pt idx="0">
                  <c:v>En-18</c:v>
                </c:pt>
                <c:pt idx="1">
                  <c:v>feb-18</c:v>
                </c:pt>
                <c:pt idx="2">
                  <c:v>mar-18</c:v>
                </c:pt>
                <c:pt idx="3">
                  <c:v>abr-18</c:v>
                </c:pt>
                <c:pt idx="4">
                  <c:v>may-18</c:v>
                </c:pt>
                <c:pt idx="5">
                  <c:v>jun-18</c:v>
                </c:pt>
                <c:pt idx="6">
                  <c:v>jul-18</c:v>
                </c:pt>
                <c:pt idx="7">
                  <c:v>ago-18</c:v>
                </c:pt>
                <c:pt idx="8">
                  <c:v>sep-18</c:v>
                </c:pt>
                <c:pt idx="9">
                  <c:v>oct-18</c:v>
                </c:pt>
                <c:pt idx="10">
                  <c:v>nov-18</c:v>
                </c:pt>
                <c:pt idx="11">
                  <c:v>dic-18</c:v>
                </c:pt>
                <c:pt idx="12">
                  <c:v>ene-19</c:v>
                </c:pt>
                <c:pt idx="13">
                  <c:v>feb-19</c:v>
                </c:pt>
              </c:strCache>
            </c:strRef>
          </c:xVal>
          <c:yVal>
            <c:numRef>
              <c:f>'practica 3'!$C$11:$C$24</c:f>
              <c:numCache>
                <c:formatCode>General</c:formatCode>
                <c:ptCount val="14"/>
                <c:pt idx="0">
                  <c:v>395</c:v>
                </c:pt>
                <c:pt idx="1">
                  <c:v>457</c:v>
                </c:pt>
                <c:pt idx="2">
                  <c:v>415</c:v>
                </c:pt>
                <c:pt idx="3">
                  <c:v>380</c:v>
                </c:pt>
                <c:pt idx="4">
                  <c:v>285</c:v>
                </c:pt>
                <c:pt idx="5">
                  <c:v>412</c:v>
                </c:pt>
                <c:pt idx="6">
                  <c:v>295</c:v>
                </c:pt>
                <c:pt idx="7">
                  <c:v>408</c:v>
                </c:pt>
                <c:pt idx="8">
                  <c:v>432</c:v>
                </c:pt>
                <c:pt idx="9">
                  <c:v>467</c:v>
                </c:pt>
                <c:pt idx="10">
                  <c:v>470</c:v>
                </c:pt>
                <c:pt idx="11">
                  <c:v>356</c:v>
                </c:pt>
                <c:pt idx="12">
                  <c:v>490</c:v>
                </c:pt>
                <c:pt idx="13">
                  <c:v>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F5-4EF5-8BB2-A6E218E0E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4252831"/>
        <c:axId val="1517784703"/>
      </c:scatterChart>
      <c:valAx>
        <c:axId val="1514252831"/>
        <c:scaling>
          <c:orientation val="minMax"/>
          <c:max val="1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517784703"/>
        <c:crosses val="autoZero"/>
        <c:crossBetween val="midCat"/>
        <c:majorUnit val="1"/>
      </c:valAx>
      <c:valAx>
        <c:axId val="1517784703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514252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BO" sz="1100"/>
              <a:t>REGRESION - PROYECCION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4.4499999999999998E-2"/>
                  <c:y val="0.2280384222805482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</c:trendlineLbl>
          </c:trendline>
          <c:xVal>
            <c:strRef>
              <c:f>'practica 3'!$B$11:$B$24</c:f>
              <c:strCache>
                <c:ptCount val="14"/>
                <c:pt idx="0">
                  <c:v>En-18</c:v>
                </c:pt>
                <c:pt idx="1">
                  <c:v>feb-18</c:v>
                </c:pt>
                <c:pt idx="2">
                  <c:v>mar-18</c:v>
                </c:pt>
                <c:pt idx="3">
                  <c:v>abr-18</c:v>
                </c:pt>
                <c:pt idx="4">
                  <c:v>may-18</c:v>
                </c:pt>
                <c:pt idx="5">
                  <c:v>jun-18</c:v>
                </c:pt>
                <c:pt idx="6">
                  <c:v>jul-18</c:v>
                </c:pt>
                <c:pt idx="7">
                  <c:v>ago-18</c:v>
                </c:pt>
                <c:pt idx="8">
                  <c:v>sep-18</c:v>
                </c:pt>
                <c:pt idx="9">
                  <c:v>oct-18</c:v>
                </c:pt>
                <c:pt idx="10">
                  <c:v>nov-18</c:v>
                </c:pt>
                <c:pt idx="11">
                  <c:v>dic-18</c:v>
                </c:pt>
                <c:pt idx="12">
                  <c:v>ene-19</c:v>
                </c:pt>
                <c:pt idx="13">
                  <c:v>feb-19</c:v>
                </c:pt>
              </c:strCache>
            </c:strRef>
          </c:xVal>
          <c:yVal>
            <c:numRef>
              <c:f>'practica 3'!$C$11:$C$24</c:f>
              <c:numCache>
                <c:formatCode>General</c:formatCode>
                <c:ptCount val="14"/>
                <c:pt idx="0">
                  <c:v>395</c:v>
                </c:pt>
                <c:pt idx="1">
                  <c:v>457</c:v>
                </c:pt>
                <c:pt idx="2">
                  <c:v>415</c:v>
                </c:pt>
                <c:pt idx="3">
                  <c:v>380</c:v>
                </c:pt>
                <c:pt idx="4">
                  <c:v>285</c:v>
                </c:pt>
                <c:pt idx="5">
                  <c:v>412</c:v>
                </c:pt>
                <c:pt idx="6">
                  <c:v>295</c:v>
                </c:pt>
                <c:pt idx="7">
                  <c:v>408</c:v>
                </c:pt>
                <c:pt idx="8">
                  <c:v>432</c:v>
                </c:pt>
                <c:pt idx="9">
                  <c:v>467</c:v>
                </c:pt>
                <c:pt idx="10">
                  <c:v>470</c:v>
                </c:pt>
                <c:pt idx="11">
                  <c:v>356</c:v>
                </c:pt>
                <c:pt idx="12">
                  <c:v>490</c:v>
                </c:pt>
                <c:pt idx="13">
                  <c:v>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9D-40FF-908C-0D1C6EE94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4252831"/>
        <c:axId val="1517784703"/>
      </c:scatterChart>
      <c:valAx>
        <c:axId val="1514252831"/>
        <c:scaling>
          <c:orientation val="minMax"/>
          <c:max val="1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517784703"/>
        <c:crosses val="autoZero"/>
        <c:crossBetween val="midCat"/>
        <c:majorUnit val="1"/>
      </c:valAx>
      <c:valAx>
        <c:axId val="1517784703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514252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>
        <c:manualLayout>
          <c:layoutTarget val="inner"/>
          <c:xMode val="edge"/>
          <c:yMode val="edge"/>
          <c:x val="7.8234859046609193E-2"/>
          <c:y val="0.19486111111111112"/>
          <c:w val="0.8534027136882204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2.7847331583552057E-2"/>
                  <c:y val="0.30029345290172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</c:trendlineLbl>
          </c:trendline>
          <c:xVal>
            <c:strRef>
              <c:f>'practica 3'!$B$11:$B$24</c:f>
              <c:strCache>
                <c:ptCount val="14"/>
                <c:pt idx="0">
                  <c:v>En-18</c:v>
                </c:pt>
                <c:pt idx="1">
                  <c:v>feb-18</c:v>
                </c:pt>
                <c:pt idx="2">
                  <c:v>mar-18</c:v>
                </c:pt>
                <c:pt idx="3">
                  <c:v>abr-18</c:v>
                </c:pt>
                <c:pt idx="4">
                  <c:v>may-18</c:v>
                </c:pt>
                <c:pt idx="5">
                  <c:v>jun-18</c:v>
                </c:pt>
                <c:pt idx="6">
                  <c:v>jul-18</c:v>
                </c:pt>
                <c:pt idx="7">
                  <c:v>ago-18</c:v>
                </c:pt>
                <c:pt idx="8">
                  <c:v>sep-18</c:v>
                </c:pt>
                <c:pt idx="9">
                  <c:v>oct-18</c:v>
                </c:pt>
                <c:pt idx="10">
                  <c:v>nov-18</c:v>
                </c:pt>
                <c:pt idx="11">
                  <c:v>dic-18</c:v>
                </c:pt>
                <c:pt idx="12">
                  <c:v>ene-19</c:v>
                </c:pt>
                <c:pt idx="13">
                  <c:v>feb-19</c:v>
                </c:pt>
              </c:strCache>
            </c:strRef>
          </c:xVal>
          <c:yVal>
            <c:numRef>
              <c:f>'practica 3'!$C$11:$C$24</c:f>
              <c:numCache>
                <c:formatCode>General</c:formatCode>
                <c:ptCount val="14"/>
                <c:pt idx="0">
                  <c:v>395</c:v>
                </c:pt>
                <c:pt idx="1">
                  <c:v>457</c:v>
                </c:pt>
                <c:pt idx="2">
                  <c:v>415</c:v>
                </c:pt>
                <c:pt idx="3">
                  <c:v>380</c:v>
                </c:pt>
                <c:pt idx="4">
                  <c:v>285</c:v>
                </c:pt>
                <c:pt idx="5">
                  <c:v>412</c:v>
                </c:pt>
                <c:pt idx="6">
                  <c:v>295</c:v>
                </c:pt>
                <c:pt idx="7">
                  <c:v>408</c:v>
                </c:pt>
                <c:pt idx="8">
                  <c:v>432</c:v>
                </c:pt>
                <c:pt idx="9">
                  <c:v>467</c:v>
                </c:pt>
                <c:pt idx="10">
                  <c:v>470</c:v>
                </c:pt>
                <c:pt idx="11">
                  <c:v>356</c:v>
                </c:pt>
                <c:pt idx="12">
                  <c:v>490</c:v>
                </c:pt>
                <c:pt idx="13">
                  <c:v>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BA-42C7-8CD1-F8644A8A6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4252831"/>
        <c:axId val="1517784703"/>
      </c:scatterChart>
      <c:valAx>
        <c:axId val="1514252831"/>
        <c:scaling>
          <c:orientation val="minMax"/>
          <c:max val="1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517784703"/>
        <c:crosses val="autoZero"/>
        <c:crossBetween val="midCat"/>
        <c:majorUnit val="1"/>
      </c:valAx>
      <c:valAx>
        <c:axId val="151778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514252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10059711286089239"/>
                  <c:y val="0.2255763342082239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</c:trendlineLbl>
          </c:trendline>
          <c:xVal>
            <c:strRef>
              <c:f>'practica 3'!$B$11:$B$24</c:f>
              <c:strCache>
                <c:ptCount val="14"/>
                <c:pt idx="0">
                  <c:v>En-18</c:v>
                </c:pt>
                <c:pt idx="1">
                  <c:v>feb-18</c:v>
                </c:pt>
                <c:pt idx="2">
                  <c:v>mar-18</c:v>
                </c:pt>
                <c:pt idx="3">
                  <c:v>abr-18</c:v>
                </c:pt>
                <c:pt idx="4">
                  <c:v>may-18</c:v>
                </c:pt>
                <c:pt idx="5">
                  <c:v>jun-18</c:v>
                </c:pt>
                <c:pt idx="6">
                  <c:v>jul-18</c:v>
                </c:pt>
                <c:pt idx="7">
                  <c:v>ago-18</c:v>
                </c:pt>
                <c:pt idx="8">
                  <c:v>sep-18</c:v>
                </c:pt>
                <c:pt idx="9">
                  <c:v>oct-18</c:v>
                </c:pt>
                <c:pt idx="10">
                  <c:v>nov-18</c:v>
                </c:pt>
                <c:pt idx="11">
                  <c:v>dic-18</c:v>
                </c:pt>
                <c:pt idx="12">
                  <c:v>ene-19</c:v>
                </c:pt>
                <c:pt idx="13">
                  <c:v>feb-19</c:v>
                </c:pt>
              </c:strCache>
            </c:strRef>
          </c:xVal>
          <c:yVal>
            <c:numRef>
              <c:f>'practica 3'!$C$11:$C$24</c:f>
              <c:numCache>
                <c:formatCode>General</c:formatCode>
                <c:ptCount val="14"/>
                <c:pt idx="0">
                  <c:v>395</c:v>
                </c:pt>
                <c:pt idx="1">
                  <c:v>457</c:v>
                </c:pt>
                <c:pt idx="2">
                  <c:v>415</c:v>
                </c:pt>
                <c:pt idx="3">
                  <c:v>380</c:v>
                </c:pt>
                <c:pt idx="4">
                  <c:v>285</c:v>
                </c:pt>
                <c:pt idx="5">
                  <c:v>412</c:v>
                </c:pt>
                <c:pt idx="6">
                  <c:v>295</c:v>
                </c:pt>
                <c:pt idx="7">
                  <c:v>408</c:v>
                </c:pt>
                <c:pt idx="8">
                  <c:v>432</c:v>
                </c:pt>
                <c:pt idx="9">
                  <c:v>467</c:v>
                </c:pt>
                <c:pt idx="10">
                  <c:v>470</c:v>
                </c:pt>
                <c:pt idx="11">
                  <c:v>356</c:v>
                </c:pt>
                <c:pt idx="12">
                  <c:v>490</c:v>
                </c:pt>
                <c:pt idx="13">
                  <c:v>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F3-4F6D-850F-B8B4A0F98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4252831"/>
        <c:axId val="1517784703"/>
      </c:scatterChart>
      <c:valAx>
        <c:axId val="1514252831"/>
        <c:scaling>
          <c:orientation val="minMax"/>
          <c:max val="1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517784703"/>
        <c:crosses val="autoZero"/>
        <c:crossBetween val="midCat"/>
        <c:majorUnit val="1"/>
      </c:valAx>
      <c:valAx>
        <c:axId val="151778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514252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57150</xdr:colOff>
      <xdr:row>3</xdr:row>
      <xdr:rowOff>38101</xdr:rowOff>
    </xdr:from>
    <xdr:to>
      <xdr:col>22</xdr:col>
      <xdr:colOff>266700</xdr:colOff>
      <xdr:row>7</xdr:row>
      <xdr:rowOff>1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F3EF8A7F-C7EB-4912-BCEC-F2F2F04F98F4}"/>
            </a:ext>
          </a:extLst>
        </xdr:cNvPr>
        <xdr:cNvSpPr/>
      </xdr:nvSpPr>
      <xdr:spPr>
        <a:xfrm>
          <a:off x="15611475" y="1228726"/>
          <a:ext cx="209550" cy="723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>
    <xdr:from>
      <xdr:col>22</xdr:col>
      <xdr:colOff>57150</xdr:colOff>
      <xdr:row>27</xdr:row>
      <xdr:rowOff>19050</xdr:rowOff>
    </xdr:from>
    <xdr:to>
      <xdr:col>22</xdr:col>
      <xdr:colOff>228600</xdr:colOff>
      <xdr:row>34</xdr:row>
      <xdr:rowOff>142875</xdr:rowOff>
    </xdr:to>
    <xdr:sp macro="" textlink="">
      <xdr:nvSpPr>
        <xdr:cNvPr id="3" name="Cerrar llave 2">
          <a:extLst>
            <a:ext uri="{FF2B5EF4-FFF2-40B4-BE49-F238E27FC236}">
              <a16:creationId xmlns:a16="http://schemas.microsoft.com/office/drawing/2014/main" id="{178D09AC-A4DF-4AA4-81D6-9CD3F8BBD500}"/>
            </a:ext>
          </a:extLst>
        </xdr:cNvPr>
        <xdr:cNvSpPr/>
      </xdr:nvSpPr>
      <xdr:spPr>
        <a:xfrm>
          <a:off x="15611475" y="5857875"/>
          <a:ext cx="17145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>
    <xdr:from>
      <xdr:col>22</xdr:col>
      <xdr:colOff>104774</xdr:colOff>
      <xdr:row>10</xdr:row>
      <xdr:rowOff>28575</xdr:rowOff>
    </xdr:from>
    <xdr:to>
      <xdr:col>22</xdr:col>
      <xdr:colOff>247649</xdr:colOff>
      <xdr:row>23</xdr:row>
      <xdr:rowOff>9525</xdr:rowOff>
    </xdr:to>
    <xdr:sp macro="" textlink="">
      <xdr:nvSpPr>
        <xdr:cNvPr id="4" name="Cerrar llave 3">
          <a:extLst>
            <a:ext uri="{FF2B5EF4-FFF2-40B4-BE49-F238E27FC236}">
              <a16:creationId xmlns:a16="http://schemas.microsoft.com/office/drawing/2014/main" id="{ECD1C52E-F146-474C-959A-404C28DF01B0}"/>
            </a:ext>
          </a:extLst>
        </xdr:cNvPr>
        <xdr:cNvSpPr/>
      </xdr:nvSpPr>
      <xdr:spPr>
        <a:xfrm>
          <a:off x="15468599" y="2552700"/>
          <a:ext cx="142875" cy="2457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9</xdr:row>
      <xdr:rowOff>28575</xdr:rowOff>
    </xdr:from>
    <xdr:to>
      <xdr:col>10</xdr:col>
      <xdr:colOff>438150</xdr:colOff>
      <xdr:row>24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125385F-39F1-483C-BE03-84F58ED6B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27</xdr:row>
      <xdr:rowOff>38100</xdr:rowOff>
    </xdr:from>
    <xdr:to>
      <xdr:col>6</xdr:col>
      <xdr:colOff>304800</xdr:colOff>
      <xdr:row>42</xdr:row>
      <xdr:rowOff>57150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16B79B9-31B9-4500-B9CF-0E9CD2710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26</xdr:row>
      <xdr:rowOff>152400</xdr:rowOff>
    </xdr:from>
    <xdr:to>
      <xdr:col>13</xdr:col>
      <xdr:colOff>371475</xdr:colOff>
      <xdr:row>42</xdr:row>
      <xdr:rowOff>47625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2DBD25A-8711-49E7-BE4B-DF84DAEB7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209550</xdr:colOff>
      <xdr:row>47</xdr:row>
      <xdr:rowOff>47625</xdr:rowOff>
    </xdr:from>
    <xdr:to>
      <xdr:col>6</xdr:col>
      <xdr:colOff>476250</xdr:colOff>
      <xdr:row>64</xdr:row>
      <xdr:rowOff>38100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C7DFB561-CC0B-430F-AC28-7E5114891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209550</xdr:colOff>
      <xdr:row>46</xdr:row>
      <xdr:rowOff>152400</xdr:rowOff>
    </xdr:from>
    <xdr:to>
      <xdr:col>13</xdr:col>
      <xdr:colOff>428625</xdr:colOff>
      <xdr:row>63</xdr:row>
      <xdr:rowOff>142875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ACD100C-9F09-4188-B8F8-14A3C5744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8"/>
  <sheetViews>
    <sheetView topLeftCell="A7" zoomScaleNormal="100" workbookViewId="0">
      <selection activeCell="I24" sqref="I24"/>
    </sheetView>
  </sheetViews>
  <sheetFormatPr baseColWidth="10" defaultRowHeight="12.75" x14ac:dyDescent="0.2"/>
  <cols>
    <col min="1" max="1" width="3.42578125" style="2" customWidth="1"/>
    <col min="2" max="2" width="13.7109375" style="2" customWidth="1"/>
    <col min="3" max="3" width="9.28515625" style="2" customWidth="1"/>
    <col min="4" max="4" width="5" style="2" customWidth="1"/>
    <col min="5" max="5" width="8.7109375" style="2" customWidth="1"/>
    <col min="6" max="6" width="8.85546875" style="2" customWidth="1"/>
    <col min="7" max="7" width="6.42578125" style="2" bestFit="1" customWidth="1"/>
    <col min="8" max="8" width="10.28515625" style="2" bestFit="1" customWidth="1"/>
    <col min="9" max="9" width="8.85546875" style="2" customWidth="1"/>
    <col min="10" max="10" width="8.140625" style="2" bestFit="1" customWidth="1"/>
    <col min="11" max="11" width="2.28515625" style="2" customWidth="1"/>
    <col min="12" max="13" width="11.42578125" style="2"/>
    <col min="14" max="14" width="7.7109375" style="2" customWidth="1"/>
    <col min="15" max="15" width="8.140625" style="2" bestFit="1" customWidth="1"/>
    <col min="16" max="16" width="9" style="2" bestFit="1" customWidth="1"/>
    <col min="17" max="20" width="11.42578125" style="2"/>
    <col min="21" max="21" width="6.42578125" style="2" bestFit="1" customWidth="1"/>
    <col min="22" max="22" width="6.5703125" style="2" bestFit="1" customWidth="1"/>
    <col min="23" max="16384" width="11.42578125" style="2"/>
  </cols>
  <sheetData>
    <row r="1" spans="1:23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</row>
    <row r="2" spans="1:23" ht="29.25" customHeight="1" thickBot="1" x14ac:dyDescent="0.25">
      <c r="A2" s="2" t="s">
        <v>36</v>
      </c>
      <c r="B2" s="33" t="s">
        <v>21</v>
      </c>
      <c r="C2" s="33"/>
      <c r="D2" s="33"/>
      <c r="E2" s="33"/>
      <c r="F2" s="33"/>
      <c r="G2" s="33"/>
      <c r="H2" s="33"/>
      <c r="I2" s="33"/>
    </row>
    <row r="3" spans="1:23" ht="51.75" thickBot="1" x14ac:dyDescent="0.25">
      <c r="E3" s="9" t="s">
        <v>0</v>
      </c>
      <c r="F3" s="10" t="s">
        <v>1</v>
      </c>
      <c r="G3" s="10" t="s">
        <v>26</v>
      </c>
      <c r="H3" s="10" t="s">
        <v>27</v>
      </c>
      <c r="I3" s="11" t="s">
        <v>31</v>
      </c>
      <c r="J3" s="17" t="s">
        <v>43</v>
      </c>
      <c r="O3" s="17" t="s">
        <v>43</v>
      </c>
      <c r="T3" s="17" t="s">
        <v>43</v>
      </c>
      <c r="U3" s="19" t="s">
        <v>44</v>
      </c>
      <c r="V3" s="19" t="s">
        <v>45</v>
      </c>
    </row>
    <row r="4" spans="1:23" ht="15" customHeight="1" x14ac:dyDescent="0.2">
      <c r="A4" s="3">
        <v>1</v>
      </c>
      <c r="B4" s="4" t="s">
        <v>3</v>
      </c>
      <c r="C4" s="5"/>
      <c r="D4" s="5"/>
      <c r="E4" s="8">
        <v>15</v>
      </c>
      <c r="F4" s="8">
        <v>48</v>
      </c>
      <c r="G4" s="8">
        <v>3</v>
      </c>
      <c r="H4" s="8">
        <v>1200</v>
      </c>
      <c r="I4" s="8">
        <f>H4*G4</f>
        <v>3600</v>
      </c>
      <c r="J4" s="2">
        <f>E4-F4</f>
        <v>-33</v>
      </c>
      <c r="L4" s="4" t="s">
        <v>3</v>
      </c>
      <c r="M4" s="5"/>
      <c r="N4" s="5"/>
      <c r="O4" s="2">
        <f>J4-K4</f>
        <v>-33</v>
      </c>
      <c r="Q4" s="4" t="s">
        <v>23</v>
      </c>
      <c r="R4" s="5"/>
      <c r="S4" s="5"/>
      <c r="T4" s="21">
        <v>55</v>
      </c>
      <c r="U4" s="3">
        <f>T4</f>
        <v>55</v>
      </c>
      <c r="V4" s="27">
        <f>U4/T$24*100</f>
        <v>26.315789473684209</v>
      </c>
    </row>
    <row r="5" spans="1:23" ht="15" customHeight="1" x14ac:dyDescent="0.2">
      <c r="A5" s="3">
        <v>2</v>
      </c>
      <c r="B5" s="6" t="s">
        <v>5</v>
      </c>
      <c r="E5" s="3">
        <v>85</v>
      </c>
      <c r="F5" s="3">
        <v>65</v>
      </c>
      <c r="G5" s="3">
        <v>1</v>
      </c>
      <c r="H5" s="3">
        <v>580</v>
      </c>
      <c r="I5" s="8">
        <f t="shared" ref="I5:I23" si="0">H5*G5</f>
        <v>580</v>
      </c>
      <c r="J5" s="2">
        <f t="shared" ref="J5:J23" si="1">E5-F5</f>
        <v>20</v>
      </c>
      <c r="L5" s="6" t="s">
        <v>5</v>
      </c>
      <c r="O5" s="2">
        <f t="shared" ref="O5:O23" si="2">J5-K5</f>
        <v>20</v>
      </c>
      <c r="Q5" s="6" t="s">
        <v>34</v>
      </c>
      <c r="T5" s="21">
        <v>44</v>
      </c>
      <c r="U5" s="3">
        <f>U4+T5</f>
        <v>99</v>
      </c>
      <c r="V5" s="27">
        <f t="shared" ref="V5:V10" si="3">U5/T$24*100</f>
        <v>47.368421052631575</v>
      </c>
      <c r="W5" s="2" t="s">
        <v>46</v>
      </c>
    </row>
    <row r="6" spans="1:23" ht="15" customHeight="1" x14ac:dyDescent="0.2">
      <c r="A6" s="3">
        <v>3</v>
      </c>
      <c r="B6" s="4" t="s">
        <v>7</v>
      </c>
      <c r="C6" s="5"/>
      <c r="D6" s="5"/>
      <c r="E6" s="3">
        <v>4</v>
      </c>
      <c r="F6" s="3">
        <v>5</v>
      </c>
      <c r="G6" s="3">
        <v>0</v>
      </c>
      <c r="H6" s="3">
        <v>45</v>
      </c>
      <c r="I6" s="8">
        <f t="shared" si="0"/>
        <v>0</v>
      </c>
      <c r="J6" s="2">
        <f t="shared" si="1"/>
        <v>-1</v>
      </c>
      <c r="L6" s="4" t="s">
        <v>7</v>
      </c>
      <c r="M6" s="5"/>
      <c r="N6" s="5"/>
      <c r="O6" s="2">
        <f t="shared" si="2"/>
        <v>-1</v>
      </c>
      <c r="Q6" s="4" t="s">
        <v>35</v>
      </c>
      <c r="R6" s="5"/>
      <c r="S6" s="5"/>
      <c r="T6" s="21">
        <v>40</v>
      </c>
      <c r="U6" s="3">
        <f t="shared" ref="U6:U10" si="4">U5+T6</f>
        <v>139</v>
      </c>
      <c r="V6" s="27">
        <f t="shared" si="3"/>
        <v>66.507177033492823</v>
      </c>
    </row>
    <row r="7" spans="1:23" ht="15" customHeight="1" x14ac:dyDescent="0.2">
      <c r="A7" s="3">
        <v>4</v>
      </c>
      <c r="B7" s="6" t="s">
        <v>9</v>
      </c>
      <c r="E7" s="3">
        <v>456</v>
      </c>
      <c r="F7" s="3">
        <v>498</v>
      </c>
      <c r="G7" s="3">
        <v>52</v>
      </c>
      <c r="H7" s="3">
        <v>85</v>
      </c>
      <c r="I7" s="8">
        <f t="shared" si="0"/>
        <v>4420</v>
      </c>
      <c r="J7" s="2">
        <f t="shared" si="1"/>
        <v>-42</v>
      </c>
      <c r="L7" s="6" t="s">
        <v>9</v>
      </c>
      <c r="O7" s="2">
        <f t="shared" si="2"/>
        <v>-42</v>
      </c>
      <c r="Q7" s="6" t="s">
        <v>15</v>
      </c>
      <c r="T7" s="21">
        <v>30</v>
      </c>
      <c r="U7" s="3">
        <f t="shared" si="4"/>
        <v>169</v>
      </c>
      <c r="V7" s="27">
        <f t="shared" si="3"/>
        <v>80.861244019138752</v>
      </c>
    </row>
    <row r="8" spans="1:23" ht="15" customHeight="1" x14ac:dyDescent="0.2">
      <c r="A8" s="3">
        <v>5</v>
      </c>
      <c r="B8" s="4" t="s">
        <v>10</v>
      </c>
      <c r="C8" s="5"/>
      <c r="D8" s="5"/>
      <c r="E8" s="3">
        <v>325</v>
      </c>
      <c r="F8" s="3">
        <v>320</v>
      </c>
      <c r="G8" s="3">
        <v>35</v>
      </c>
      <c r="H8" s="3">
        <v>125</v>
      </c>
      <c r="I8" s="8">
        <f t="shared" si="0"/>
        <v>4375</v>
      </c>
      <c r="J8" s="2">
        <f t="shared" si="1"/>
        <v>5</v>
      </c>
      <c r="L8" s="4" t="s">
        <v>10</v>
      </c>
      <c r="M8" s="5"/>
      <c r="N8" s="5"/>
      <c r="O8" s="2">
        <f t="shared" si="2"/>
        <v>5</v>
      </c>
      <c r="Q8" s="4" t="s">
        <v>5</v>
      </c>
      <c r="R8" s="5"/>
      <c r="S8" s="5"/>
      <c r="T8" s="21">
        <v>20</v>
      </c>
      <c r="U8" s="3">
        <f t="shared" si="4"/>
        <v>189</v>
      </c>
      <c r="V8" s="20">
        <f t="shared" si="3"/>
        <v>90.430622009569376</v>
      </c>
    </row>
    <row r="9" spans="1:23" ht="15" customHeight="1" x14ac:dyDescent="0.2">
      <c r="A9" s="3">
        <v>6</v>
      </c>
      <c r="B9" s="6" t="s">
        <v>11</v>
      </c>
      <c r="E9" s="3">
        <v>8</v>
      </c>
      <c r="F9" s="3">
        <v>12</v>
      </c>
      <c r="G9" s="3">
        <v>10</v>
      </c>
      <c r="H9" s="3">
        <v>12</v>
      </c>
      <c r="I9" s="8">
        <f t="shared" si="0"/>
        <v>120</v>
      </c>
      <c r="J9" s="2">
        <f t="shared" si="1"/>
        <v>-4</v>
      </c>
      <c r="L9" s="6" t="s">
        <v>11</v>
      </c>
      <c r="O9" s="2">
        <f t="shared" si="2"/>
        <v>-4</v>
      </c>
      <c r="Q9" s="6" t="s">
        <v>12</v>
      </c>
      <c r="T9" s="21">
        <v>15</v>
      </c>
      <c r="U9" s="3">
        <f t="shared" si="4"/>
        <v>204</v>
      </c>
      <c r="V9" s="20">
        <f t="shared" si="3"/>
        <v>97.607655502392348</v>
      </c>
    </row>
    <row r="10" spans="1:23" ht="15" customHeight="1" x14ac:dyDescent="0.2">
      <c r="A10" s="3">
        <v>7</v>
      </c>
      <c r="B10" s="4" t="s">
        <v>12</v>
      </c>
      <c r="C10" s="5"/>
      <c r="D10" s="5"/>
      <c r="E10" s="3">
        <v>135</v>
      </c>
      <c r="F10" s="3">
        <v>120</v>
      </c>
      <c r="G10" s="3">
        <v>12</v>
      </c>
      <c r="H10" s="3">
        <v>27</v>
      </c>
      <c r="I10" s="8">
        <f t="shared" si="0"/>
        <v>324</v>
      </c>
      <c r="J10" s="2">
        <f t="shared" si="1"/>
        <v>15</v>
      </c>
      <c r="L10" s="4" t="s">
        <v>12</v>
      </c>
      <c r="M10" s="5"/>
      <c r="N10" s="5"/>
      <c r="O10" s="2">
        <f t="shared" si="2"/>
        <v>15</v>
      </c>
      <c r="Q10" s="4" t="s">
        <v>10</v>
      </c>
      <c r="R10" s="5"/>
      <c r="S10" s="5"/>
      <c r="T10" s="21">
        <v>5</v>
      </c>
      <c r="U10" s="3">
        <f t="shared" si="4"/>
        <v>209</v>
      </c>
      <c r="V10" s="20">
        <f t="shared" si="3"/>
        <v>100</v>
      </c>
    </row>
    <row r="11" spans="1:23" ht="15" customHeight="1" x14ac:dyDescent="0.2">
      <c r="A11" s="3">
        <v>8</v>
      </c>
      <c r="B11" s="4" t="s">
        <v>32</v>
      </c>
      <c r="C11" s="5"/>
      <c r="D11" s="7"/>
      <c r="E11" s="3">
        <v>562</v>
      </c>
      <c r="F11" s="3">
        <v>565</v>
      </c>
      <c r="G11" s="3">
        <v>38</v>
      </c>
      <c r="H11" s="3">
        <v>65</v>
      </c>
      <c r="I11" s="8">
        <f t="shared" si="0"/>
        <v>2470</v>
      </c>
      <c r="J11" s="2">
        <f t="shared" si="1"/>
        <v>-3</v>
      </c>
      <c r="L11" s="4" t="s">
        <v>32</v>
      </c>
      <c r="M11" s="5"/>
      <c r="N11" s="7"/>
      <c r="O11" s="2">
        <f t="shared" si="2"/>
        <v>-3</v>
      </c>
      <c r="Q11" s="22" t="s">
        <v>7</v>
      </c>
      <c r="R11" s="23"/>
      <c r="S11" s="24"/>
      <c r="T11" s="25">
        <v>-1</v>
      </c>
      <c r="U11" s="3"/>
      <c r="V11" s="20"/>
    </row>
    <row r="12" spans="1:23" ht="15" customHeight="1" x14ac:dyDescent="0.2">
      <c r="A12" s="3">
        <v>9</v>
      </c>
      <c r="B12" s="6" t="s">
        <v>33</v>
      </c>
      <c r="E12" s="3">
        <v>321</v>
      </c>
      <c r="F12" s="3">
        <v>382</v>
      </c>
      <c r="G12" s="3">
        <v>25</v>
      </c>
      <c r="H12" s="3">
        <v>38</v>
      </c>
      <c r="I12" s="8">
        <f t="shared" si="0"/>
        <v>950</v>
      </c>
      <c r="J12" s="2">
        <f t="shared" si="1"/>
        <v>-61</v>
      </c>
      <c r="L12" s="6" t="s">
        <v>33</v>
      </c>
      <c r="O12" s="2">
        <f t="shared" si="2"/>
        <v>-61</v>
      </c>
      <c r="Q12" s="26" t="s">
        <v>32</v>
      </c>
      <c r="R12" s="25"/>
      <c r="S12" s="25"/>
      <c r="T12" s="25">
        <v>-3</v>
      </c>
      <c r="U12" s="3"/>
      <c r="V12" s="20"/>
    </row>
    <row r="13" spans="1:23" ht="15" customHeight="1" x14ac:dyDescent="0.2">
      <c r="A13" s="3">
        <v>10</v>
      </c>
      <c r="B13" s="4" t="s">
        <v>34</v>
      </c>
      <c r="C13" s="5"/>
      <c r="D13" s="7"/>
      <c r="E13" s="3">
        <v>125</v>
      </c>
      <c r="F13" s="3">
        <v>81</v>
      </c>
      <c r="G13" s="3">
        <v>10</v>
      </c>
      <c r="H13" s="3">
        <v>22</v>
      </c>
      <c r="I13" s="8">
        <f t="shared" si="0"/>
        <v>220</v>
      </c>
      <c r="J13" s="2">
        <f t="shared" si="1"/>
        <v>44</v>
      </c>
      <c r="L13" s="4" t="s">
        <v>34</v>
      </c>
      <c r="M13" s="5"/>
      <c r="N13" s="7"/>
      <c r="O13" s="2">
        <f t="shared" si="2"/>
        <v>44</v>
      </c>
      <c r="Q13" s="22" t="s">
        <v>11</v>
      </c>
      <c r="R13" s="23"/>
      <c r="S13" s="24"/>
      <c r="T13" s="25">
        <v>-4</v>
      </c>
      <c r="U13" s="3"/>
      <c r="V13" s="20"/>
    </row>
    <row r="14" spans="1:23" ht="15" customHeight="1" x14ac:dyDescent="0.2">
      <c r="A14" s="3">
        <v>11</v>
      </c>
      <c r="B14" s="4" t="s">
        <v>13</v>
      </c>
      <c r="C14" s="5"/>
      <c r="D14" s="5"/>
      <c r="E14" s="3">
        <v>168</v>
      </c>
      <c r="F14" s="3">
        <v>195</v>
      </c>
      <c r="G14" s="3">
        <v>68</v>
      </c>
      <c r="H14" s="3">
        <v>2</v>
      </c>
      <c r="I14" s="8">
        <f t="shared" si="0"/>
        <v>136</v>
      </c>
      <c r="J14" s="2">
        <f t="shared" si="1"/>
        <v>-27</v>
      </c>
      <c r="L14" s="4" t="s">
        <v>13</v>
      </c>
      <c r="M14" s="5"/>
      <c r="N14" s="5"/>
      <c r="O14" s="2">
        <f t="shared" si="2"/>
        <v>-27</v>
      </c>
      <c r="Q14" s="22" t="s">
        <v>17</v>
      </c>
      <c r="R14" s="23"/>
      <c r="S14" s="23"/>
      <c r="T14" s="25">
        <v>-17</v>
      </c>
      <c r="U14" s="3"/>
      <c r="V14" s="20"/>
    </row>
    <row r="15" spans="1:23" ht="15" customHeight="1" x14ac:dyDescent="0.2">
      <c r="A15" s="3">
        <v>12</v>
      </c>
      <c r="B15" s="6" t="s">
        <v>5</v>
      </c>
      <c r="E15" s="3">
        <v>85</v>
      </c>
      <c r="F15" s="3">
        <v>124</v>
      </c>
      <c r="G15" s="3">
        <v>2</v>
      </c>
      <c r="H15" s="3">
        <v>580</v>
      </c>
      <c r="I15" s="8">
        <f t="shared" si="0"/>
        <v>1160</v>
      </c>
      <c r="J15" s="2">
        <f t="shared" si="1"/>
        <v>-39</v>
      </c>
      <c r="L15" s="6" t="s">
        <v>5</v>
      </c>
      <c r="O15" s="2">
        <f t="shared" si="2"/>
        <v>-39</v>
      </c>
      <c r="Q15" s="26" t="s">
        <v>14</v>
      </c>
      <c r="R15" s="25"/>
      <c r="S15" s="25"/>
      <c r="T15" s="25">
        <v>-23</v>
      </c>
      <c r="U15" s="3"/>
      <c r="V15" s="20"/>
    </row>
    <row r="16" spans="1:23" ht="15" customHeight="1" x14ac:dyDescent="0.2">
      <c r="A16" s="3">
        <v>13</v>
      </c>
      <c r="B16" s="4" t="s">
        <v>14</v>
      </c>
      <c r="C16" s="5"/>
      <c r="D16" s="5"/>
      <c r="E16" s="3">
        <v>60</v>
      </c>
      <c r="F16" s="3">
        <v>83</v>
      </c>
      <c r="G16" s="3">
        <v>25</v>
      </c>
      <c r="H16" s="3">
        <v>42</v>
      </c>
      <c r="I16" s="8">
        <f t="shared" si="0"/>
        <v>1050</v>
      </c>
      <c r="J16" s="2">
        <f t="shared" si="1"/>
        <v>-23</v>
      </c>
      <c r="L16" s="4" t="s">
        <v>14</v>
      </c>
      <c r="M16" s="5"/>
      <c r="N16" s="5"/>
      <c r="O16" s="2">
        <f t="shared" si="2"/>
        <v>-23</v>
      </c>
      <c r="Q16" s="22" t="s">
        <v>20</v>
      </c>
      <c r="R16" s="23"/>
      <c r="S16" s="23"/>
      <c r="T16" s="25">
        <v>-25</v>
      </c>
      <c r="U16" s="3"/>
      <c r="V16" s="20"/>
    </row>
    <row r="17" spans="1:23" ht="15" customHeight="1" x14ac:dyDescent="0.2">
      <c r="A17" s="3">
        <v>14</v>
      </c>
      <c r="B17" s="4" t="s">
        <v>23</v>
      </c>
      <c r="C17" s="5"/>
      <c r="D17" s="5"/>
      <c r="E17" s="3">
        <v>85</v>
      </c>
      <c r="F17" s="3">
        <v>30</v>
      </c>
      <c r="G17" s="3">
        <v>35</v>
      </c>
      <c r="H17" s="3">
        <v>30</v>
      </c>
      <c r="I17" s="8">
        <f t="shared" si="0"/>
        <v>1050</v>
      </c>
      <c r="J17" s="2">
        <f t="shared" si="1"/>
        <v>55</v>
      </c>
      <c r="L17" s="4" t="s">
        <v>23</v>
      </c>
      <c r="M17" s="5"/>
      <c r="N17" s="5"/>
      <c r="O17" s="2">
        <f t="shared" si="2"/>
        <v>55</v>
      </c>
      <c r="Q17" s="22" t="s">
        <v>13</v>
      </c>
      <c r="R17" s="23"/>
      <c r="S17" s="23"/>
      <c r="T17" s="25">
        <v>-27</v>
      </c>
      <c r="U17" s="3"/>
      <c r="V17" s="20"/>
      <c r="W17" s="2" t="s">
        <v>49</v>
      </c>
    </row>
    <row r="18" spans="1:23" ht="15" customHeight="1" x14ac:dyDescent="0.2">
      <c r="A18" s="3">
        <v>15</v>
      </c>
      <c r="B18" s="4" t="s">
        <v>24</v>
      </c>
      <c r="C18" s="5"/>
      <c r="D18" s="7"/>
      <c r="E18" s="3">
        <v>480</v>
      </c>
      <c r="F18" s="3">
        <v>572</v>
      </c>
      <c r="G18" s="3">
        <v>13</v>
      </c>
      <c r="H18" s="3">
        <v>20</v>
      </c>
      <c r="I18" s="8">
        <f t="shared" si="0"/>
        <v>260</v>
      </c>
      <c r="J18" s="2">
        <f t="shared" si="1"/>
        <v>-92</v>
      </c>
      <c r="L18" s="4" t="s">
        <v>24</v>
      </c>
      <c r="M18" s="5"/>
      <c r="N18" s="7"/>
      <c r="O18" s="2">
        <f t="shared" si="2"/>
        <v>-92</v>
      </c>
      <c r="Q18" s="22" t="s">
        <v>3</v>
      </c>
      <c r="R18" s="23"/>
      <c r="S18" s="24"/>
      <c r="T18" s="25">
        <v>-33</v>
      </c>
      <c r="U18" s="3"/>
      <c r="V18" s="20"/>
      <c r="W18" s="2" t="s">
        <v>50</v>
      </c>
    </row>
    <row r="19" spans="1:23" ht="15" customHeight="1" x14ac:dyDescent="0.2">
      <c r="A19" s="3">
        <v>16</v>
      </c>
      <c r="B19" s="6" t="s">
        <v>35</v>
      </c>
      <c r="E19" s="3">
        <v>240</v>
      </c>
      <c r="F19" s="3">
        <v>200</v>
      </c>
      <c r="G19" s="3">
        <v>56</v>
      </c>
      <c r="H19" s="3">
        <v>25</v>
      </c>
      <c r="I19" s="8">
        <f t="shared" si="0"/>
        <v>1400</v>
      </c>
      <c r="J19" s="2">
        <f t="shared" si="1"/>
        <v>40</v>
      </c>
      <c r="L19" s="6" t="s">
        <v>35</v>
      </c>
      <c r="O19" s="2">
        <f t="shared" si="2"/>
        <v>40</v>
      </c>
      <c r="Q19" s="26" t="s">
        <v>16</v>
      </c>
      <c r="R19" s="25"/>
      <c r="S19" s="25"/>
      <c r="T19" s="25">
        <v>-33</v>
      </c>
      <c r="U19" s="3"/>
      <c r="V19" s="20"/>
    </row>
    <row r="20" spans="1:23" ht="15" customHeight="1" x14ac:dyDescent="0.2">
      <c r="A20" s="3">
        <v>17</v>
      </c>
      <c r="B20" s="4" t="s">
        <v>15</v>
      </c>
      <c r="C20" s="5"/>
      <c r="D20" s="7"/>
      <c r="E20" s="3">
        <v>85</v>
      </c>
      <c r="F20" s="3">
        <v>55</v>
      </c>
      <c r="G20" s="3">
        <v>1</v>
      </c>
      <c r="H20" s="3">
        <v>580</v>
      </c>
      <c r="I20" s="8">
        <f t="shared" si="0"/>
        <v>580</v>
      </c>
      <c r="J20" s="2">
        <f t="shared" si="1"/>
        <v>30</v>
      </c>
      <c r="L20" s="4" t="s">
        <v>15</v>
      </c>
      <c r="M20" s="5"/>
      <c r="N20" s="7"/>
      <c r="O20" s="2">
        <f t="shared" si="2"/>
        <v>30</v>
      </c>
      <c r="Q20" s="22" t="s">
        <v>5</v>
      </c>
      <c r="R20" s="23"/>
      <c r="S20" s="24"/>
      <c r="T20" s="25">
        <v>-39</v>
      </c>
      <c r="U20" s="3"/>
      <c r="V20" s="20"/>
    </row>
    <row r="21" spans="1:23" ht="15" customHeight="1" x14ac:dyDescent="0.2">
      <c r="A21" s="3">
        <v>18</v>
      </c>
      <c r="B21" s="4" t="s">
        <v>16</v>
      </c>
      <c r="C21" s="5"/>
      <c r="D21" s="5"/>
      <c r="E21" s="3">
        <v>156</v>
      </c>
      <c r="F21" s="3">
        <v>189</v>
      </c>
      <c r="G21" s="3">
        <v>8</v>
      </c>
      <c r="H21" s="3">
        <v>39</v>
      </c>
      <c r="I21" s="8">
        <f t="shared" si="0"/>
        <v>312</v>
      </c>
      <c r="J21" s="2">
        <f t="shared" si="1"/>
        <v>-33</v>
      </c>
      <c r="L21" s="4" t="s">
        <v>16</v>
      </c>
      <c r="M21" s="5"/>
      <c r="N21" s="5"/>
      <c r="O21" s="2">
        <f t="shared" si="2"/>
        <v>-33</v>
      </c>
      <c r="Q21" s="22" t="s">
        <v>9</v>
      </c>
      <c r="R21" s="23"/>
      <c r="S21" s="23"/>
      <c r="T21" s="25">
        <v>-42</v>
      </c>
      <c r="U21" s="3"/>
      <c r="V21" s="20"/>
    </row>
    <row r="22" spans="1:23" ht="15" customHeight="1" x14ac:dyDescent="0.2">
      <c r="A22" s="3">
        <v>19</v>
      </c>
      <c r="B22" s="6" t="s">
        <v>17</v>
      </c>
      <c r="E22" s="3">
        <v>243</v>
      </c>
      <c r="F22" s="3">
        <v>260</v>
      </c>
      <c r="G22" s="3">
        <v>5</v>
      </c>
      <c r="H22" s="3">
        <v>265</v>
      </c>
      <c r="I22" s="8">
        <f t="shared" si="0"/>
        <v>1325</v>
      </c>
      <c r="J22" s="2">
        <f t="shared" si="1"/>
        <v>-17</v>
      </c>
      <c r="L22" s="6" t="s">
        <v>17</v>
      </c>
      <c r="O22" s="2">
        <f t="shared" si="2"/>
        <v>-17</v>
      </c>
      <c r="Q22" s="26" t="s">
        <v>33</v>
      </c>
      <c r="R22" s="25"/>
      <c r="S22" s="25"/>
      <c r="T22" s="25">
        <v>-61</v>
      </c>
      <c r="U22" s="3"/>
      <c r="V22" s="20"/>
    </row>
    <row r="23" spans="1:23" ht="15" customHeight="1" thickBot="1" x14ac:dyDescent="0.25">
      <c r="A23" s="3">
        <v>20</v>
      </c>
      <c r="B23" s="4" t="s">
        <v>20</v>
      </c>
      <c r="C23" s="5"/>
      <c r="D23" s="5"/>
      <c r="E23" s="14">
        <v>360</v>
      </c>
      <c r="F23" s="14">
        <v>385</v>
      </c>
      <c r="G23" s="14">
        <v>58</v>
      </c>
      <c r="H23" s="14">
        <v>12</v>
      </c>
      <c r="I23" s="8">
        <f t="shared" si="0"/>
        <v>696</v>
      </c>
      <c r="J23" s="2">
        <f t="shared" si="1"/>
        <v>-25</v>
      </c>
      <c r="L23" s="4" t="s">
        <v>20</v>
      </c>
      <c r="M23" s="5"/>
      <c r="N23" s="5"/>
      <c r="O23" s="2">
        <f t="shared" si="2"/>
        <v>-25</v>
      </c>
      <c r="Q23" s="22" t="s">
        <v>24</v>
      </c>
      <c r="R23" s="23"/>
      <c r="S23" s="23"/>
      <c r="T23" s="25">
        <v>-92</v>
      </c>
      <c r="U23" s="3"/>
      <c r="V23" s="20"/>
    </row>
    <row r="24" spans="1:23" ht="13.5" thickBot="1" x14ac:dyDescent="0.25">
      <c r="E24" s="15">
        <f>SUM(E4:E23)</f>
        <v>3998</v>
      </c>
      <c r="F24" s="16">
        <f>SUM(F4:F23)</f>
        <v>4189</v>
      </c>
      <c r="G24" s="16">
        <f t="shared" ref="G24:I24" si="5">SUM(G4:G23)</f>
        <v>457</v>
      </c>
      <c r="H24" s="16">
        <f t="shared" si="5"/>
        <v>3794</v>
      </c>
      <c r="I24" s="16">
        <f t="shared" si="5"/>
        <v>25028</v>
      </c>
      <c r="T24" s="2">
        <f>SUM(T4:T10)</f>
        <v>209</v>
      </c>
    </row>
    <row r="26" spans="1:23" ht="13.5" thickBot="1" x14ac:dyDescent="0.25">
      <c r="A26" s="2" t="s">
        <v>2</v>
      </c>
      <c r="B26" s="2" t="s">
        <v>25</v>
      </c>
    </row>
    <row r="27" spans="1:23" ht="36" customHeight="1" thickBot="1" x14ac:dyDescent="0.25">
      <c r="A27" s="2" t="s">
        <v>4</v>
      </c>
      <c r="B27" s="2" t="s">
        <v>28</v>
      </c>
      <c r="O27" s="11" t="s">
        <v>31</v>
      </c>
      <c r="T27" s="11" t="s">
        <v>31</v>
      </c>
      <c r="U27" s="2" t="s">
        <v>44</v>
      </c>
      <c r="V27" s="2" t="s">
        <v>47</v>
      </c>
    </row>
    <row r="28" spans="1:23" x14ac:dyDescent="0.2">
      <c r="A28" s="2" t="s">
        <v>6</v>
      </c>
      <c r="B28" s="2" t="s">
        <v>18</v>
      </c>
      <c r="L28" s="4" t="s">
        <v>3</v>
      </c>
      <c r="M28" s="5"/>
      <c r="N28" s="5"/>
      <c r="O28" s="8">
        <v>3600</v>
      </c>
      <c r="Q28" s="4" t="s">
        <v>9</v>
      </c>
      <c r="R28" s="5"/>
      <c r="S28" s="5"/>
      <c r="T28" s="8">
        <v>4420</v>
      </c>
      <c r="U28" s="2">
        <f>T28</f>
        <v>4420</v>
      </c>
      <c r="V28" s="28">
        <f>U28/T$48*100</f>
        <v>17.660220552980661</v>
      </c>
    </row>
    <row r="29" spans="1:23" x14ac:dyDescent="0.2">
      <c r="A29" s="2" t="s">
        <v>8</v>
      </c>
      <c r="B29" s="2" t="s">
        <v>19</v>
      </c>
      <c r="L29" s="6" t="s">
        <v>5</v>
      </c>
      <c r="O29" s="8">
        <v>580</v>
      </c>
      <c r="Q29" s="6" t="s">
        <v>10</v>
      </c>
      <c r="T29" s="8">
        <v>4375</v>
      </c>
      <c r="U29" s="2">
        <f>U28+T29</f>
        <v>8795</v>
      </c>
      <c r="V29" s="28">
        <f t="shared" ref="V29:V47" si="6">U29/T$48*100</f>
        <v>35.140642480421931</v>
      </c>
    </row>
    <row r="30" spans="1:23" x14ac:dyDescent="0.2">
      <c r="A30" s="2" t="s">
        <v>29</v>
      </c>
      <c r="B30" s="2" t="s">
        <v>30</v>
      </c>
      <c r="L30" s="4" t="s">
        <v>7</v>
      </c>
      <c r="M30" s="5"/>
      <c r="N30" s="5"/>
      <c r="O30" s="8">
        <v>0</v>
      </c>
      <c r="Q30" s="4" t="s">
        <v>3</v>
      </c>
      <c r="R30" s="5"/>
      <c r="S30" s="5"/>
      <c r="T30" s="8">
        <v>3600</v>
      </c>
      <c r="U30" s="2">
        <f t="shared" ref="U30:U47" si="7">U29+T30</f>
        <v>12395</v>
      </c>
      <c r="V30" s="28">
        <f t="shared" si="6"/>
        <v>49.524532523573598</v>
      </c>
    </row>
    <row r="31" spans="1:23" x14ac:dyDescent="0.2">
      <c r="L31" s="6" t="s">
        <v>9</v>
      </c>
      <c r="O31" s="8">
        <v>4420</v>
      </c>
      <c r="Q31" s="6" t="s">
        <v>32</v>
      </c>
      <c r="T31" s="8">
        <v>2470</v>
      </c>
      <c r="U31" s="2">
        <f t="shared" si="7"/>
        <v>14865</v>
      </c>
      <c r="V31" s="28">
        <f t="shared" si="6"/>
        <v>59.393479303180442</v>
      </c>
      <c r="W31" s="2" t="s">
        <v>48</v>
      </c>
    </row>
    <row r="32" spans="1:23" x14ac:dyDescent="0.2">
      <c r="L32" s="4" t="s">
        <v>10</v>
      </c>
      <c r="M32" s="5"/>
      <c r="N32" s="5"/>
      <c r="O32" s="8">
        <v>4375</v>
      </c>
      <c r="Q32" s="4" t="s">
        <v>35</v>
      </c>
      <c r="R32" s="5"/>
      <c r="S32" s="5"/>
      <c r="T32" s="8">
        <v>1400</v>
      </c>
      <c r="U32" s="2">
        <f t="shared" si="7"/>
        <v>16265</v>
      </c>
      <c r="V32" s="28">
        <f t="shared" si="6"/>
        <v>64.987214319961637</v>
      </c>
    </row>
    <row r="33" spans="12:22" x14ac:dyDescent="0.2">
      <c r="L33" s="6" t="s">
        <v>11</v>
      </c>
      <c r="O33" s="8">
        <v>120</v>
      </c>
      <c r="Q33" s="6" t="s">
        <v>17</v>
      </c>
      <c r="T33" s="8">
        <v>1325</v>
      </c>
      <c r="U33" s="2">
        <f t="shared" si="7"/>
        <v>17590</v>
      </c>
      <c r="V33" s="28">
        <f t="shared" si="6"/>
        <v>70.281284960843863</v>
      </c>
    </row>
    <row r="34" spans="12:22" x14ac:dyDescent="0.2">
      <c r="L34" s="4" t="s">
        <v>12</v>
      </c>
      <c r="M34" s="5"/>
      <c r="N34" s="5"/>
      <c r="O34" s="8">
        <v>324</v>
      </c>
      <c r="Q34" s="4" t="s">
        <v>5</v>
      </c>
      <c r="R34" s="5"/>
      <c r="S34" s="5"/>
      <c r="T34" s="8">
        <v>1160</v>
      </c>
      <c r="U34" s="2">
        <f t="shared" si="7"/>
        <v>18750</v>
      </c>
      <c r="V34" s="28">
        <f t="shared" si="6"/>
        <v>74.916093974748279</v>
      </c>
    </row>
    <row r="35" spans="12:22" x14ac:dyDescent="0.2">
      <c r="L35" s="4" t="s">
        <v>32</v>
      </c>
      <c r="M35" s="5"/>
      <c r="N35" s="7"/>
      <c r="O35" s="8">
        <v>2470</v>
      </c>
      <c r="Q35" s="4" t="s">
        <v>14</v>
      </c>
      <c r="R35" s="5"/>
      <c r="S35" s="7"/>
      <c r="T35" s="8">
        <v>1050</v>
      </c>
      <c r="U35" s="2">
        <f t="shared" si="7"/>
        <v>19800</v>
      </c>
      <c r="V35" s="28">
        <f t="shared" si="6"/>
        <v>79.111395237334179</v>
      </c>
    </row>
    <row r="36" spans="12:22" x14ac:dyDescent="0.2">
      <c r="L36" s="6" t="s">
        <v>33</v>
      </c>
      <c r="O36" s="8">
        <v>950</v>
      </c>
      <c r="Q36" s="6" t="s">
        <v>23</v>
      </c>
      <c r="T36" s="8">
        <v>1050</v>
      </c>
      <c r="U36" s="2">
        <f t="shared" si="7"/>
        <v>20850</v>
      </c>
      <c r="V36" s="18">
        <f t="shared" si="6"/>
        <v>83.306696499920079</v>
      </c>
    </row>
    <row r="37" spans="12:22" x14ac:dyDescent="0.2">
      <c r="L37" s="4" t="s">
        <v>34</v>
      </c>
      <c r="M37" s="5"/>
      <c r="N37" s="7"/>
      <c r="O37" s="8">
        <v>220</v>
      </c>
      <c r="Q37" s="4" t="s">
        <v>33</v>
      </c>
      <c r="R37" s="5"/>
      <c r="S37" s="7"/>
      <c r="T37" s="8">
        <v>950</v>
      </c>
      <c r="U37" s="2">
        <f t="shared" si="7"/>
        <v>21800</v>
      </c>
      <c r="V37" s="18">
        <f t="shared" si="6"/>
        <v>87.102445261307338</v>
      </c>
    </row>
    <row r="38" spans="12:22" x14ac:dyDescent="0.2">
      <c r="L38" s="4" t="s">
        <v>13</v>
      </c>
      <c r="M38" s="5"/>
      <c r="N38" s="5"/>
      <c r="O38" s="8">
        <v>136</v>
      </c>
      <c r="Q38" s="4" t="s">
        <v>20</v>
      </c>
      <c r="R38" s="5"/>
      <c r="S38" s="5"/>
      <c r="T38" s="8">
        <v>696</v>
      </c>
      <c r="U38" s="2">
        <f t="shared" si="7"/>
        <v>22496</v>
      </c>
      <c r="V38" s="18">
        <f t="shared" si="6"/>
        <v>89.883330669649993</v>
      </c>
    </row>
    <row r="39" spans="12:22" x14ac:dyDescent="0.2">
      <c r="L39" s="6" t="s">
        <v>5</v>
      </c>
      <c r="O39" s="8">
        <v>1160</v>
      </c>
      <c r="Q39" s="6" t="s">
        <v>5</v>
      </c>
      <c r="T39" s="8">
        <v>580</v>
      </c>
      <c r="U39" s="2">
        <f t="shared" si="7"/>
        <v>23076</v>
      </c>
      <c r="V39" s="18">
        <f t="shared" si="6"/>
        <v>92.200735176602208</v>
      </c>
    </row>
    <row r="40" spans="12:22" x14ac:dyDescent="0.2">
      <c r="L40" s="4" t="s">
        <v>14</v>
      </c>
      <c r="M40" s="5"/>
      <c r="N40" s="5"/>
      <c r="O40" s="8">
        <v>1050</v>
      </c>
      <c r="Q40" s="4" t="s">
        <v>15</v>
      </c>
      <c r="R40" s="5"/>
      <c r="S40" s="5"/>
      <c r="T40" s="8">
        <v>580</v>
      </c>
      <c r="U40" s="2">
        <f t="shared" si="7"/>
        <v>23656</v>
      </c>
      <c r="V40" s="18">
        <f t="shared" si="6"/>
        <v>94.518139683554409</v>
      </c>
    </row>
    <row r="41" spans="12:22" x14ac:dyDescent="0.2">
      <c r="L41" s="4" t="s">
        <v>23</v>
      </c>
      <c r="M41" s="5"/>
      <c r="N41" s="5"/>
      <c r="O41" s="8">
        <v>1050</v>
      </c>
      <c r="Q41" s="4" t="s">
        <v>12</v>
      </c>
      <c r="R41" s="5"/>
      <c r="S41" s="5"/>
      <c r="T41" s="8">
        <v>324</v>
      </c>
      <c r="U41" s="2">
        <f t="shared" si="7"/>
        <v>23980</v>
      </c>
      <c r="V41" s="18">
        <f t="shared" si="6"/>
        <v>95.81268978743806</v>
      </c>
    </row>
    <row r="42" spans="12:22" x14ac:dyDescent="0.2">
      <c r="L42" s="4" t="s">
        <v>24</v>
      </c>
      <c r="M42" s="5"/>
      <c r="N42" s="7"/>
      <c r="O42" s="8">
        <v>260</v>
      </c>
      <c r="Q42" s="4" t="s">
        <v>16</v>
      </c>
      <c r="R42" s="5"/>
      <c r="S42" s="7"/>
      <c r="T42" s="8">
        <v>312</v>
      </c>
      <c r="U42" s="2">
        <f t="shared" si="7"/>
        <v>24292</v>
      </c>
      <c r="V42" s="18">
        <f t="shared" si="6"/>
        <v>97.059293591177877</v>
      </c>
    </row>
    <row r="43" spans="12:22" x14ac:dyDescent="0.2">
      <c r="L43" s="6" t="s">
        <v>35</v>
      </c>
      <c r="O43" s="8">
        <v>1400</v>
      </c>
      <c r="Q43" s="6" t="s">
        <v>24</v>
      </c>
      <c r="T43" s="8">
        <v>260</v>
      </c>
      <c r="U43" s="2">
        <f t="shared" si="7"/>
        <v>24552</v>
      </c>
      <c r="V43" s="18">
        <f t="shared" si="6"/>
        <v>98.09813009429439</v>
      </c>
    </row>
    <row r="44" spans="12:22" x14ac:dyDescent="0.2">
      <c r="L44" s="4" t="s">
        <v>15</v>
      </c>
      <c r="M44" s="5"/>
      <c r="N44" s="7"/>
      <c r="O44" s="8">
        <v>580</v>
      </c>
      <c r="Q44" s="4" t="s">
        <v>34</v>
      </c>
      <c r="R44" s="5"/>
      <c r="S44" s="7"/>
      <c r="T44" s="8">
        <v>220</v>
      </c>
      <c r="U44" s="2">
        <f t="shared" si="7"/>
        <v>24772</v>
      </c>
      <c r="V44" s="18">
        <f t="shared" si="6"/>
        <v>98.977145596931436</v>
      </c>
    </row>
    <row r="45" spans="12:22" x14ac:dyDescent="0.2">
      <c r="L45" s="4" t="s">
        <v>16</v>
      </c>
      <c r="M45" s="5"/>
      <c r="N45" s="5"/>
      <c r="O45" s="8">
        <v>312</v>
      </c>
      <c r="Q45" s="4" t="s">
        <v>13</v>
      </c>
      <c r="R45" s="5"/>
      <c r="S45" s="5"/>
      <c r="T45" s="8">
        <v>136</v>
      </c>
      <c r="U45" s="2">
        <f t="shared" si="7"/>
        <v>24908</v>
      </c>
      <c r="V45" s="18">
        <f t="shared" si="6"/>
        <v>99.52053699856161</v>
      </c>
    </row>
    <row r="46" spans="12:22" x14ac:dyDescent="0.2">
      <c r="L46" s="6" t="s">
        <v>17</v>
      </c>
      <c r="O46" s="8">
        <v>1325</v>
      </c>
      <c r="Q46" s="6" t="s">
        <v>11</v>
      </c>
      <c r="T46" s="8">
        <v>120</v>
      </c>
      <c r="U46" s="2">
        <f t="shared" si="7"/>
        <v>25028</v>
      </c>
      <c r="V46" s="18">
        <f t="shared" si="6"/>
        <v>100</v>
      </c>
    </row>
    <row r="47" spans="12:22" x14ac:dyDescent="0.2">
      <c r="L47" s="4" t="s">
        <v>20</v>
      </c>
      <c r="M47" s="5"/>
      <c r="N47" s="5"/>
      <c r="O47" s="8">
        <v>696</v>
      </c>
      <c r="Q47" s="4" t="s">
        <v>7</v>
      </c>
      <c r="R47" s="5"/>
      <c r="S47" s="5"/>
      <c r="T47" s="8">
        <v>0</v>
      </c>
      <c r="U47" s="2">
        <f t="shared" si="7"/>
        <v>25028</v>
      </c>
      <c r="V47" s="18">
        <f t="shared" si="6"/>
        <v>100</v>
      </c>
    </row>
    <row r="48" spans="12:22" x14ac:dyDescent="0.2">
      <c r="T48" s="2">
        <f>SUM(T28:T47)</f>
        <v>25028</v>
      </c>
    </row>
  </sheetData>
  <sortState ref="Q27:T47">
    <sortCondition descending="1" ref="T27:T47"/>
  </sortState>
  <mergeCells count="2">
    <mergeCell ref="A1:I1"/>
    <mergeCell ref="B2:I2"/>
  </mergeCells>
  <phoneticPr fontId="0" type="noConversion"/>
  <pageMargins left="0.75" right="0.75" top="1" bottom="1" header="0" footer="0"/>
  <pageSetup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5"/>
  <sheetViews>
    <sheetView tabSelected="1" topLeftCell="A52" workbookViewId="0">
      <selection activeCell="K69" sqref="K69"/>
    </sheetView>
  </sheetViews>
  <sheetFormatPr baseColWidth="10" defaultRowHeight="12.75" x14ac:dyDescent="0.2"/>
  <cols>
    <col min="1" max="1" width="3.42578125" customWidth="1"/>
    <col min="2" max="2" width="12" customWidth="1"/>
    <col min="3" max="3" width="9.42578125" bestFit="1" customWidth="1"/>
    <col min="4" max="5" width="9" bestFit="1" customWidth="1"/>
    <col min="6" max="6" width="10.42578125" customWidth="1"/>
    <col min="7" max="7" width="9" bestFit="1" customWidth="1"/>
    <col min="8" max="8" width="9.42578125" customWidth="1"/>
    <col min="9" max="12" width="9" bestFit="1" customWidth="1"/>
    <col min="13" max="13" width="8" bestFit="1" customWidth="1"/>
    <col min="14" max="14" width="9" bestFit="1" customWidth="1"/>
    <col min="15" max="15" width="8.42578125" customWidth="1"/>
    <col min="16" max="16" width="9" bestFit="1" customWidth="1"/>
  </cols>
  <sheetData>
    <row r="1" spans="1:19" x14ac:dyDescent="0.2">
      <c r="A1" s="2"/>
      <c r="B1" s="1"/>
      <c r="C1" s="2"/>
      <c r="D1" s="2"/>
      <c r="E1" s="2"/>
      <c r="F1" s="1" t="s">
        <v>60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">
      <c r="A2" s="2" t="s">
        <v>37</v>
      </c>
      <c r="B2" s="2" t="s">
        <v>40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">
      <c r="A3" s="2"/>
      <c r="B3" s="1"/>
      <c r="C3" s="12">
        <v>43101</v>
      </c>
      <c r="D3" s="12">
        <v>43132</v>
      </c>
      <c r="E3" s="12">
        <v>43160</v>
      </c>
      <c r="F3" s="12">
        <v>43191</v>
      </c>
      <c r="G3" s="12">
        <v>43221</v>
      </c>
      <c r="H3" s="12">
        <v>43252</v>
      </c>
      <c r="I3" s="12">
        <v>43282</v>
      </c>
      <c r="J3" s="12">
        <v>43313</v>
      </c>
      <c r="K3" s="12">
        <v>43344</v>
      </c>
      <c r="L3" s="12">
        <v>43374</v>
      </c>
      <c r="M3" s="12">
        <v>43405</v>
      </c>
      <c r="N3" s="12">
        <v>43435</v>
      </c>
      <c r="O3" s="12">
        <v>43466</v>
      </c>
      <c r="P3" s="12">
        <v>43497</v>
      </c>
      <c r="Q3" s="2"/>
      <c r="R3" s="2"/>
      <c r="S3" s="2"/>
    </row>
    <row r="4" spans="1:19" x14ac:dyDescent="0.2">
      <c r="A4" s="2"/>
      <c r="B4" s="13" t="s">
        <v>39</v>
      </c>
      <c r="C4" s="3">
        <v>395</v>
      </c>
      <c r="D4" s="3">
        <v>457</v>
      </c>
      <c r="E4" s="3">
        <v>415</v>
      </c>
      <c r="F4" s="3">
        <v>380</v>
      </c>
      <c r="G4" s="3">
        <v>285</v>
      </c>
      <c r="H4" s="3">
        <v>412</v>
      </c>
      <c r="I4" s="3">
        <v>295</v>
      </c>
      <c r="J4" s="3">
        <v>408</v>
      </c>
      <c r="K4" s="3">
        <v>432</v>
      </c>
      <c r="L4" s="3">
        <v>467</v>
      </c>
      <c r="M4" s="3">
        <v>470</v>
      </c>
      <c r="N4" s="3">
        <v>356</v>
      </c>
      <c r="O4" s="3">
        <v>490</v>
      </c>
      <c r="P4" s="3">
        <v>457</v>
      </c>
      <c r="Q4" s="2"/>
      <c r="R4" s="2"/>
      <c r="S4" s="2"/>
    </row>
    <row r="5" spans="1:19" x14ac:dyDescent="0.2">
      <c r="A5" s="2"/>
      <c r="B5" s="13" t="s">
        <v>38</v>
      </c>
      <c r="C5" s="3">
        <f>C4*54.77</f>
        <v>21634.15</v>
      </c>
      <c r="D5" s="3">
        <v>25028</v>
      </c>
      <c r="E5" s="3">
        <f t="shared" ref="E5:P5" si="0">E4*54.77</f>
        <v>22729.550000000003</v>
      </c>
      <c r="F5" s="3">
        <f t="shared" si="0"/>
        <v>20812.600000000002</v>
      </c>
      <c r="G5" s="3">
        <f t="shared" si="0"/>
        <v>15609.45</v>
      </c>
      <c r="H5" s="3">
        <f t="shared" si="0"/>
        <v>22565.24</v>
      </c>
      <c r="I5" s="3">
        <f t="shared" si="0"/>
        <v>16157.150000000001</v>
      </c>
      <c r="J5" s="3">
        <f t="shared" si="0"/>
        <v>22346.16</v>
      </c>
      <c r="K5" s="3">
        <f t="shared" si="0"/>
        <v>23660.640000000003</v>
      </c>
      <c r="L5" s="3">
        <f t="shared" si="0"/>
        <v>25577.59</v>
      </c>
      <c r="M5" s="3">
        <f t="shared" si="0"/>
        <v>25741.9</v>
      </c>
      <c r="N5" s="3">
        <f t="shared" si="0"/>
        <v>19498.120000000003</v>
      </c>
      <c r="O5" s="3">
        <f t="shared" si="0"/>
        <v>26837.300000000003</v>
      </c>
      <c r="P5" s="3">
        <f t="shared" si="0"/>
        <v>25029.890000000003</v>
      </c>
      <c r="Q5" s="2"/>
      <c r="R5" s="2"/>
      <c r="S5" s="2"/>
    </row>
    <row r="6" spans="1:19" x14ac:dyDescent="0.2">
      <c r="A6" s="2" t="s">
        <v>2</v>
      </c>
      <c r="B6" s="2" t="s">
        <v>41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2">
      <c r="A7" s="2" t="s">
        <v>4</v>
      </c>
      <c r="B7" s="2" t="s">
        <v>58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2">
      <c r="A8" s="2" t="s">
        <v>6</v>
      </c>
      <c r="B8" s="2" t="s">
        <v>42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2">
      <c r="A9" s="2"/>
      <c r="B9" s="2"/>
      <c r="C9" s="2"/>
      <c r="D9" s="2"/>
      <c r="E9" s="2"/>
      <c r="F9" s="2"/>
      <c r="G9" s="2"/>
      <c r="H9" s="2" t="s">
        <v>53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x14ac:dyDescent="0.2">
      <c r="A10" s="2"/>
      <c r="B10" s="30"/>
      <c r="C10" s="2" t="s">
        <v>51</v>
      </c>
      <c r="D10" s="2" t="s">
        <v>52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2">
      <c r="A11" s="2"/>
      <c r="B11" s="31" t="s">
        <v>59</v>
      </c>
      <c r="C11" s="3">
        <v>395</v>
      </c>
      <c r="D11" s="3">
        <f t="shared" ref="D11:D24" si="1">C11*54.77</f>
        <v>21634.15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2">
      <c r="A12" s="2"/>
      <c r="B12" s="29">
        <v>43132</v>
      </c>
      <c r="C12" s="3">
        <v>457</v>
      </c>
      <c r="D12" s="3">
        <f t="shared" si="1"/>
        <v>25029.890000000003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2">
      <c r="A13" s="2"/>
      <c r="B13" s="29">
        <v>43160</v>
      </c>
      <c r="C13" s="3">
        <v>415</v>
      </c>
      <c r="D13" s="3">
        <f t="shared" si="1"/>
        <v>22729.550000000003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2">
      <c r="A14" s="2"/>
      <c r="B14" s="29">
        <v>43191</v>
      </c>
      <c r="C14" s="3">
        <v>380</v>
      </c>
      <c r="D14" s="3">
        <f t="shared" si="1"/>
        <v>20812.600000000002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2">
      <c r="A15" s="2"/>
      <c r="B15" s="29">
        <v>43221</v>
      </c>
      <c r="C15" s="3">
        <v>285</v>
      </c>
      <c r="D15" s="3">
        <f t="shared" si="1"/>
        <v>15609.45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2">
      <c r="A16" s="2"/>
      <c r="B16" s="29">
        <v>43252</v>
      </c>
      <c r="C16" s="3">
        <v>412</v>
      </c>
      <c r="D16" s="3">
        <f t="shared" si="1"/>
        <v>22565.24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2">
      <c r="A17" s="2"/>
      <c r="B17" s="29">
        <v>43282</v>
      </c>
      <c r="C17" s="3">
        <v>295</v>
      </c>
      <c r="D17" s="3">
        <f t="shared" si="1"/>
        <v>16157.150000000001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">
      <c r="A18" s="2"/>
      <c r="B18" s="29">
        <v>43313</v>
      </c>
      <c r="C18" s="3">
        <v>408</v>
      </c>
      <c r="D18" s="3">
        <f t="shared" si="1"/>
        <v>22346.16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">
      <c r="A19" s="2"/>
      <c r="B19" s="29">
        <v>43344</v>
      </c>
      <c r="C19" s="3">
        <v>432</v>
      </c>
      <c r="D19" s="3">
        <f t="shared" si="1"/>
        <v>23660.640000000003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">
      <c r="A20" s="2"/>
      <c r="B20" s="29">
        <v>43374</v>
      </c>
      <c r="C20" s="3">
        <v>467</v>
      </c>
      <c r="D20" s="3">
        <f t="shared" si="1"/>
        <v>25577.59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">
      <c r="A21" s="2"/>
      <c r="B21" s="29">
        <v>43405</v>
      </c>
      <c r="C21" s="3">
        <v>470</v>
      </c>
      <c r="D21" s="3">
        <f t="shared" si="1"/>
        <v>25741.9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">
      <c r="A22" s="2"/>
      <c r="B22" s="29">
        <v>43435</v>
      </c>
      <c r="C22" s="3">
        <v>356</v>
      </c>
      <c r="D22" s="3">
        <f t="shared" si="1"/>
        <v>19498.120000000003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">
      <c r="A23" s="2"/>
      <c r="B23" s="29">
        <v>43466</v>
      </c>
      <c r="C23" s="3">
        <v>490</v>
      </c>
      <c r="D23" s="3">
        <f t="shared" si="1"/>
        <v>26837.300000000003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">
      <c r="A24" s="2"/>
      <c r="B24" s="29">
        <v>43497</v>
      </c>
      <c r="C24" s="3">
        <v>457</v>
      </c>
      <c r="D24" s="3">
        <f t="shared" si="1"/>
        <v>25029.890000000003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">
      <c r="A27" s="2"/>
      <c r="B27" s="2"/>
      <c r="C27" s="2"/>
      <c r="D27" s="2" t="s">
        <v>54</v>
      </c>
      <c r="E27" s="2"/>
      <c r="F27" s="2"/>
      <c r="G27" s="2"/>
      <c r="H27" s="2"/>
      <c r="I27" s="2"/>
      <c r="J27" s="2"/>
      <c r="K27" s="2" t="s">
        <v>55</v>
      </c>
      <c r="L27" s="2"/>
      <c r="M27" s="2"/>
      <c r="N27" s="2"/>
      <c r="O27" s="2"/>
      <c r="P27" s="2"/>
      <c r="Q27" s="2"/>
      <c r="R27" s="2"/>
      <c r="S27" s="2"/>
    </row>
    <row r="28" spans="1:19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 t="s">
        <v>57</v>
      </c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2"/>
      <c r="B47" s="2"/>
      <c r="C47" s="2"/>
      <c r="D47" s="2" t="s">
        <v>56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</sheetData>
  <pageMargins left="0.31496062992125984" right="0.31496062992125984" top="0.35433070866141736" bottom="0.35433070866141736" header="0.31496062992125984" footer="0.31496062992125984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practica 2 </vt:lpstr>
      <vt:lpstr>practica 3</vt:lpstr>
    </vt:vector>
  </TitlesOfParts>
  <Company>Empresa Ferroviaria Andina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hoviedo</dc:creator>
  <cp:lastModifiedBy>Ing Oviedo</cp:lastModifiedBy>
  <cp:lastPrinted>2019-03-07T16:55:18Z</cp:lastPrinted>
  <dcterms:created xsi:type="dcterms:W3CDTF">2010-04-19T20:59:13Z</dcterms:created>
  <dcterms:modified xsi:type="dcterms:W3CDTF">2019-03-07T16:57:52Z</dcterms:modified>
</cp:coreProperties>
</file>