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D:\DOCENCIA\EC.PROD_QQ\G_2016\"/>
    </mc:Choice>
  </mc:AlternateContent>
  <xr:revisionPtr revIDLastSave="0" documentId="13_ncr:1_{EEF59AC6-C64A-43FA-B34A-3263DBFB41ED}" xr6:coauthVersionLast="40" xr6:coauthVersionMax="40" xr10:uidLastSave="{00000000-0000-0000-0000-000000000000}"/>
  <bookViews>
    <workbookView xWindow="120" yWindow="135" windowWidth="11595" windowHeight="6150" xr2:uid="{00000000-000D-0000-FFFF-FFFF00000000}"/>
  </bookViews>
  <sheets>
    <sheet name="GRAF X-S" sheetId="2" r:id="rId1"/>
    <sheet name="Hoja1" sheetId="3" r:id="rId2"/>
  </sheets>
  <calcPr calcId="181029"/>
</workbook>
</file>

<file path=xl/calcChain.xml><?xml version="1.0" encoding="utf-8"?>
<calcChain xmlns="http://schemas.openxmlformats.org/spreadsheetml/2006/main">
  <c r="R50" i="2" l="1"/>
  <c r="H3" i="2"/>
  <c r="N3" i="2" l="1"/>
  <c r="I3" i="2"/>
  <c r="Q3" i="2" s="1"/>
  <c r="J3" i="2"/>
  <c r="K3" i="2" s="1"/>
  <c r="T3" i="2" s="1"/>
  <c r="H4" i="2"/>
  <c r="N4" i="2" s="1"/>
  <c r="I4" i="2"/>
  <c r="Q4" i="2" s="1"/>
  <c r="H5" i="2"/>
  <c r="N5" i="2" s="1"/>
  <c r="I5" i="2"/>
  <c r="Q5" i="2" s="1"/>
  <c r="H6" i="2"/>
  <c r="N6" i="2" s="1"/>
  <c r="I6" i="2"/>
  <c r="Q6" i="2" s="1"/>
  <c r="H7" i="2"/>
  <c r="N7" i="2" s="1"/>
  <c r="I7" i="2"/>
  <c r="Q7" i="2" s="1"/>
  <c r="H8" i="2"/>
  <c r="N8" i="2" s="1"/>
  <c r="I8" i="2"/>
  <c r="Q8" i="2" s="1"/>
  <c r="H9" i="2"/>
  <c r="N9" i="2" s="1"/>
  <c r="I9" i="2"/>
  <c r="Q9" i="2" s="1"/>
  <c r="H10" i="2"/>
  <c r="N10" i="2" s="1"/>
  <c r="I10" i="2"/>
  <c r="Q10" i="2" s="1"/>
  <c r="J10" i="2"/>
  <c r="K10" i="2" s="1"/>
  <c r="T10" i="2" s="1"/>
  <c r="H11" i="2"/>
  <c r="N11" i="2" s="1"/>
  <c r="I11" i="2"/>
  <c r="Q11" i="2" s="1"/>
  <c r="J11" i="2"/>
  <c r="K11" i="2" s="1"/>
  <c r="T11" i="2" s="1"/>
  <c r="H12" i="2"/>
  <c r="N12" i="2" s="1"/>
  <c r="I12" i="2"/>
  <c r="Q12" i="2" s="1"/>
  <c r="H13" i="2"/>
  <c r="N13" i="2" s="1"/>
  <c r="I13" i="2"/>
  <c r="Q13" i="2" s="1"/>
  <c r="H14" i="2"/>
  <c r="N14" i="2" s="1"/>
  <c r="I14" i="2"/>
  <c r="Q14" i="2" s="1"/>
  <c r="H15" i="2"/>
  <c r="N15" i="2" s="1"/>
  <c r="I15" i="2"/>
  <c r="Q15" i="2" s="1"/>
  <c r="H16" i="2"/>
  <c r="J16" i="2" s="1"/>
  <c r="I16" i="2"/>
  <c r="Q16" i="2" s="1"/>
  <c r="H17" i="2"/>
  <c r="J17" i="2" s="1"/>
  <c r="K17" i="2" s="1"/>
  <c r="T17" i="2" s="1"/>
  <c r="I17" i="2"/>
  <c r="Q17" i="2" s="1"/>
  <c r="H18" i="2"/>
  <c r="J18" i="2" s="1"/>
  <c r="K18" i="2" s="1"/>
  <c r="T18" i="2" s="1"/>
  <c r="I18" i="2"/>
  <c r="Q18" i="2" s="1"/>
  <c r="H19" i="2"/>
  <c r="J19" i="2" s="1"/>
  <c r="K19" i="2" s="1"/>
  <c r="T19" i="2" s="1"/>
  <c r="I19" i="2"/>
  <c r="Q19" i="2" s="1"/>
  <c r="H20" i="2"/>
  <c r="J20" i="2" s="1"/>
  <c r="K20" i="2" s="1"/>
  <c r="T20" i="2" s="1"/>
  <c r="I20" i="2"/>
  <c r="Q20" i="2" s="1"/>
  <c r="H21" i="2"/>
  <c r="J21" i="2" s="1"/>
  <c r="K21" i="2" s="1"/>
  <c r="T21" i="2" s="1"/>
  <c r="I21" i="2"/>
  <c r="Q21" i="2" s="1"/>
  <c r="H22" i="2"/>
  <c r="N22" i="2" s="1"/>
  <c r="I22" i="2"/>
  <c r="Q22" i="2" s="1"/>
  <c r="H23" i="2"/>
  <c r="N23" i="2" s="1"/>
  <c r="I23" i="2"/>
  <c r="H48" i="2"/>
  <c r="K82" i="2"/>
  <c r="F83" i="2" s="1"/>
  <c r="J14" i="2" l="1"/>
  <c r="K14" i="2" s="1"/>
  <c r="T14" i="2" s="1"/>
  <c r="J6" i="2"/>
  <c r="K6" i="2" s="1"/>
  <c r="T6" i="2" s="1"/>
  <c r="I24" i="2"/>
  <c r="J15" i="2"/>
  <c r="K15" i="2" s="1"/>
  <c r="T15" i="2" s="1"/>
  <c r="J7" i="2"/>
  <c r="K7" i="2" s="1"/>
  <c r="T7" i="2" s="1"/>
  <c r="H24" i="2"/>
  <c r="C52" i="2" s="1"/>
  <c r="J22" i="2"/>
  <c r="K22" i="2" s="1"/>
  <c r="T22" i="2" s="1"/>
  <c r="J12" i="2"/>
  <c r="K12" i="2" s="1"/>
  <c r="T12" i="2" s="1"/>
  <c r="J8" i="2"/>
  <c r="K8" i="2" s="1"/>
  <c r="T8" i="2" s="1"/>
  <c r="J4" i="2"/>
  <c r="K4" i="2" s="1"/>
  <c r="T4" i="2" s="1"/>
  <c r="J23" i="2"/>
  <c r="K23" i="2" s="1"/>
  <c r="T23" i="2" s="1"/>
  <c r="J13" i="2"/>
  <c r="K13" i="2" s="1"/>
  <c r="T13" i="2" s="1"/>
  <c r="J9" i="2"/>
  <c r="K9" i="2" s="1"/>
  <c r="T9" i="2" s="1"/>
  <c r="J5" i="2"/>
  <c r="K5" i="2" s="1"/>
  <c r="T5" i="2" s="1"/>
  <c r="N20" i="2"/>
  <c r="N18" i="2"/>
  <c r="N21" i="2"/>
  <c r="N19" i="2"/>
  <c r="N16" i="2"/>
  <c r="Q23" i="2"/>
  <c r="Q24" i="2" s="1"/>
  <c r="N17" i="2"/>
  <c r="K16" i="2"/>
  <c r="T16" i="2" s="1"/>
  <c r="J24" i="2" l="1"/>
  <c r="K24" i="2"/>
  <c r="F87" i="2" s="1"/>
  <c r="C85" i="2"/>
  <c r="G54" i="2"/>
  <c r="C50" i="2" l="1"/>
  <c r="C92" i="2"/>
</calcChain>
</file>

<file path=xl/sharedStrings.xml><?xml version="1.0" encoding="utf-8"?>
<sst xmlns="http://schemas.openxmlformats.org/spreadsheetml/2006/main" count="68" uniqueCount="44">
  <si>
    <t>MUESTRA</t>
  </si>
  <si>
    <t>MEDIA</t>
  </si>
  <si>
    <t>RANGO</t>
  </si>
  <si>
    <t xml:space="preserve">         PESO EN GRS. DE LAS MUESTRAS</t>
  </si>
  <si>
    <t>PROMEDIOS</t>
  </si>
  <si>
    <t>TURNOS</t>
  </si>
  <si>
    <t>LC=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</si>
  <si>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</si>
  <si>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</si>
  <si>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</si>
  <si>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</si>
  <si>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</si>
  <si>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</si>
  <si>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</si>
  <si>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</si>
  <si>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</si>
  <si>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</si>
  <si>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</si>
  <si>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</si>
  <si>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</si>
  <si>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</si>
  <si>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</si>
  <si>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</si>
  <si>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</si>
  <si>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</si>
  <si>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</si>
  <si>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</si>
  <si>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</si>
  <si>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>CONCLUSION: LAS MUESTRAS 12 y 19 SE ENCUENTRAN FUERA DE CONTROL</t>
  </si>
  <si>
    <t>la fórmula es = 1+((1-c4^2)/c4^2)^(1/2)    =&gt;</t>
  </si>
  <si>
    <t xml:space="preserve">   De tablas  c4 =</t>
  </si>
  <si>
    <t xml:space="preserve">PRIMERO 7 A 15    A. CASTRO </t>
  </si>
  <si>
    <t xml:space="preserve">SEGUNDO 16 - 22     J. CHOQUE   </t>
  </si>
  <si>
    <t>TERCERO 23 - 6    P. QUISPE</t>
  </si>
  <si>
    <t>EJM. 1 En una fábrica de producción de chocolates se obtienen 21 muestras en 5 grupos. Elabore el GRAFICO DE CONTROL X-R; y X-S</t>
  </si>
  <si>
    <t>LSC =</t>
  </si>
  <si>
    <t>D4*R</t>
  </si>
  <si>
    <t>D4 para n=5 =&gt;</t>
  </si>
  <si>
    <t>LIC =</t>
  </si>
  <si>
    <t>D3*R</t>
  </si>
  <si>
    <t>D3 para n=5 =&gt; 0</t>
  </si>
  <si>
    <t>2,115*8,43</t>
  </si>
  <si>
    <t>0*8,38</t>
  </si>
  <si>
    <t>LOS RANGOS ESTAN BAJO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</si>
</sst>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" fillId="0" borderId="6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2" borderId="0" xfId="0" applyFont="1" applyFill="1" applyAlignment="1">
      <alignment horizontal="right"/>
    </xf>
    <xf numFmtId="164" fontId="1" fillId="0" borderId="6" xfId="0" applyNumberFormat="1" applyFont="1" applyBorder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4" fontId="2" fillId="0" borderId="1" xfId="0" applyNumberFormat="1" applyFont="1" applyBorder="1"/>
    <xf numFmtId="2" fontId="1" fillId="0" borderId="8" xfId="0" applyNumberFormat="1" applyFont="1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CONTROL DE DESVIACION ESTÁNDAR</a:t>
            </a:r>
          </a:p>
        </c:rich>
      </c:tx>
      <c:layout>
        <c:manualLayout>
          <c:xMode val="edge"/>
          <c:yMode val="edge"/>
          <c:x val="0.167866458007303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50210216981005E-2"/>
          <c:y val="0.19590699215035692"/>
          <c:w val="0.86968898676037665"/>
          <c:h val="0.61403684106828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'GRAF X-S'!$T$2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X-S'!$S$3:$S$23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X-S'!$T$3:$T$23</c:f>
              <c:numCache>
                <c:formatCode>0.00</c:formatCode>
                <c:ptCount val="21"/>
                <c:pt idx="0">
                  <c:v>1.8547236990991407</c:v>
                </c:pt>
                <c:pt idx="1">
                  <c:v>1.3266499161421599</c:v>
                </c:pt>
                <c:pt idx="2">
                  <c:v>2.5612496949731396</c:v>
                </c:pt>
                <c:pt idx="3">
                  <c:v>0.4898979485566356</c:v>
                </c:pt>
                <c:pt idx="4">
                  <c:v>2.9257477676655586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1.7204650534085253</c:v>
                </c:pt>
                <c:pt idx="8">
                  <c:v>4.8826222462934812</c:v>
                </c:pt>
                <c:pt idx="9">
                  <c:v>4.2142615011410953</c:v>
                </c:pt>
                <c:pt idx="10">
                  <c:v>4.4000000000000004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6.9108610172683989</c:v>
                </c:pt>
                <c:pt idx="14">
                  <c:v>2.2271057451320084</c:v>
                </c:pt>
                <c:pt idx="15">
                  <c:v>4.1665333311999317</c:v>
                </c:pt>
                <c:pt idx="16">
                  <c:v>3.3105890714493698</c:v>
                </c:pt>
                <c:pt idx="17">
                  <c:v>3.3105890714493698</c:v>
                </c:pt>
                <c:pt idx="18">
                  <c:v>1.7204650534085253</c:v>
                </c:pt>
                <c:pt idx="19">
                  <c:v>3.1622776601683795</c:v>
                </c:pt>
                <c:pt idx="20">
                  <c:v>3.40587727318528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60-4813-A56C-8043C7BA5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71424"/>
        <c:axId val="112074112"/>
      </c:scatterChart>
      <c:valAx>
        <c:axId val="11207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39"/>
              <c:y val="0.88889142707027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2074112"/>
        <c:crosses val="autoZero"/>
        <c:crossBetween val="midCat"/>
        <c:majorUnit val="1"/>
      </c:valAx>
      <c:valAx>
        <c:axId val="11207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801E-2"/>
              <c:y val="0.333334285151353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2071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000000000000044" r="0.75000000000000044" t="1" header="0" footer="0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GRAFICO DE CONTROL DE MEDIAS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X-S'!$N$2</c:f>
              <c:strCache>
                <c:ptCount val="1"/>
                <c:pt idx="0">
                  <c:v>MEDIA</c:v>
                </c:pt>
              </c:strCache>
            </c:strRef>
          </c:tx>
          <c:marker>
            <c:symbol val="none"/>
          </c:marker>
          <c:cat>
            <c:numRef>
              <c:f>'GRAF X-S'!$M$3:$M$23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'GRAF X-S'!$N$3:$N$23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22.4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22.8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C-464C-84F0-BB0213C5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97152"/>
        <c:axId val="112098688"/>
      </c:lineChart>
      <c:catAx>
        <c:axId val="1120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98688"/>
        <c:crosses val="autoZero"/>
        <c:auto val="1"/>
        <c:lblAlgn val="ctr"/>
        <c:lblOffset val="100"/>
        <c:tickLblSkip val="1"/>
        <c:noMultiLvlLbl val="0"/>
      </c:catAx>
      <c:valAx>
        <c:axId val="112098688"/>
        <c:scaling>
          <c:orientation val="minMax"/>
          <c:max val="35"/>
          <c:min val="1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20971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>
        <c:manualLayout>
          <c:layoutTarget val="inner"/>
          <c:xMode val="edge"/>
          <c:yMode val="edge"/>
          <c:x val="6.4770762018697053E-2"/>
          <c:y val="0.16147651006711411"/>
          <c:w val="0.90928890605535173"/>
          <c:h val="0.73025383572019942"/>
        </c:manualLayout>
      </c:layout>
      <c:lineChart>
        <c:grouping val="standard"/>
        <c:varyColors val="0"/>
        <c:ser>
          <c:idx val="0"/>
          <c:order val="0"/>
          <c:tx>
            <c:strRef>
              <c:f>'GRAF X-S'!$Q$2</c:f>
              <c:strCache>
                <c:ptCount val="1"/>
                <c:pt idx="0">
                  <c:v>RANGO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X-S'!$P$3:$P$23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'GRAF X-S'!$Q$3:$Q$23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14</c:v>
                </c:pt>
                <c:pt idx="9">
                  <c:v>11</c:v>
                </c:pt>
                <c:pt idx="10">
                  <c:v>12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9-41D4-B698-D9505933C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793343"/>
        <c:axId val="511168447"/>
      </c:lineChart>
      <c:catAx>
        <c:axId val="48179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511168447"/>
        <c:crosses val="autoZero"/>
        <c:auto val="1"/>
        <c:lblAlgn val="ctr"/>
        <c:lblOffset val="100"/>
        <c:noMultiLvlLbl val="0"/>
      </c:catAx>
      <c:valAx>
        <c:axId val="511168447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4817933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57</xdr:row>
      <xdr:rowOff>9525</xdr:rowOff>
    </xdr:from>
    <xdr:to>
      <xdr:col>16</xdr:col>
      <xdr:colOff>352425</xdr:colOff>
      <xdr:row>79</xdr:row>
      <xdr:rowOff>123825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64</xdr:row>
      <xdr:rowOff>57150</xdr:rowOff>
    </xdr:from>
    <xdr:to>
      <xdr:col>16</xdr:col>
      <xdr:colOff>85724</xdr:colOff>
      <xdr:row>64</xdr:row>
      <xdr:rowOff>57150</xdr:rowOff>
    </xdr:to>
    <xdr:sp macro="" textlink="">
      <xdr:nvSpPr>
        <xdr:cNvPr id="2067" name="Line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ShapeType="1"/>
        </xdr:cNvSpPr>
      </xdr:nvSpPr>
      <xdr:spPr bwMode="auto">
        <a:xfrm>
          <a:off x="1038224" y="9963150"/>
          <a:ext cx="5838825" cy="0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75</xdr:row>
      <xdr:rowOff>57150</xdr:rowOff>
    </xdr:from>
    <xdr:to>
      <xdr:col>16</xdr:col>
      <xdr:colOff>400050</xdr:colOff>
      <xdr:row>75</xdr:row>
      <xdr:rowOff>57150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ShapeType="1"/>
        </xdr:cNvSpPr>
      </xdr:nvSpPr>
      <xdr:spPr bwMode="auto">
        <a:xfrm>
          <a:off x="876300" y="11534775"/>
          <a:ext cx="6315075" cy="0"/>
        </a:xfrm>
        <a:prstGeom prst="line">
          <a:avLst/>
        </a:prstGeom>
        <a:noFill/>
        <a:ln w="19050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70</xdr:row>
      <xdr:rowOff>9525</xdr:rowOff>
    </xdr:from>
    <xdr:to>
      <xdr:col>13</xdr:col>
      <xdr:colOff>342900</xdr:colOff>
      <xdr:row>70</xdr:row>
      <xdr:rowOff>9525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ShapeType="1"/>
        </xdr:cNvSpPr>
      </xdr:nvSpPr>
      <xdr:spPr bwMode="auto">
        <a:xfrm>
          <a:off x="1295400" y="10772775"/>
          <a:ext cx="50768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276224</xdr:colOff>
      <xdr:row>25</xdr:row>
      <xdr:rowOff>28575</xdr:rowOff>
    </xdr:from>
    <xdr:to>
      <xdr:col>12</xdr:col>
      <xdr:colOff>523874</xdr:colOff>
      <xdr:row>44</xdr:row>
      <xdr:rowOff>57150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33</xdr:row>
      <xdr:rowOff>66675</xdr:rowOff>
    </xdr:from>
    <xdr:to>
      <xdr:col>12</xdr:col>
      <xdr:colOff>504825</xdr:colOff>
      <xdr:row>33</xdr:row>
      <xdr:rowOff>66675</xdr:rowOff>
    </xdr:to>
    <xdr:cxnSp macro="">
      <xdr:nvCxnSpPr>
        <xdr:cNvPr id="19" name="18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771525" y="5114925"/>
          <a:ext cx="5000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314325</xdr:colOff>
      <xdr:row>36</xdr:row>
      <xdr:rowOff>114300</xdr:rowOff>
    </xdr:from>
    <xdr:to>
      <xdr:col>12</xdr:col>
      <xdr:colOff>447675</xdr:colOff>
      <xdr:row>36</xdr:row>
      <xdr:rowOff>114300</xdr:rowOff>
    </xdr:to>
    <xdr:cxnSp macro="">
      <xdr:nvCxnSpPr>
        <xdr:cNvPr id="20" name="19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714375" y="5591175"/>
          <a:ext cx="5000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342900</xdr:colOff>
      <xdr:row>40</xdr:row>
      <xdr:rowOff>47625</xdr:rowOff>
    </xdr:from>
    <xdr:to>
      <xdr:col>12</xdr:col>
      <xdr:colOff>476250</xdr:colOff>
      <xdr:row>40</xdr:row>
      <xdr:rowOff>47625</xdr:rowOff>
    </xdr:to>
    <xdr:cxnSp macro="">
      <xdr:nvCxnSpPr>
        <xdr:cNvPr id="21" name="20 Conector rec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742950" y="6096000"/>
          <a:ext cx="5000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95249</xdr:colOff>
      <xdr:row>25</xdr:row>
      <xdr:rowOff>0</xdr:rowOff>
    </xdr:from>
    <xdr:to>
      <xdr:col>25</xdr:col>
      <xdr:colOff>238125</xdr:colOff>
      <xdr:row>44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8BF857-F252-4AD2-82D8-2F74ACC28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428625</xdr:colOff>
      <xdr:row>37</xdr:row>
      <xdr:rowOff>19050</xdr:rowOff>
    </xdr:from>
    <xdr:to>
      <xdr:col>25</xdr:col>
      <xdr:colOff>76200</xdr:colOff>
      <xdr:row>37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169E246-9302-4BA4-BCE5-6CFA92393818}"/>
            </a:ext>
          </a:extLst>
        </xdr:cNvPr>
        <xdr:cNvCxnSpPr/>
      </xdr:nvCxnSpPr>
      <xdr:spPr bwMode="auto">
        <a:xfrm flipV="1">
          <a:off x="6772275" y="5638800"/>
          <a:ext cx="44005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</cdr:y>
    </cdr:from>
    <cdr:to>
      <cdr:x>1</cdr:x>
      <cdr:y>1</cdr:y>
    </cdr:to>
    <cdr:cxnSp macro="">
      <cdr:nvCxnSpPr>
        <cdr:cNvPr id="3" name="20 Conector recto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5000000}"/>
            </a:ext>
          </a:extLst>
        </cdr:cNvPr>
        <cdr:cNvCxnSpPr/>
      </cdr:nvCxnSpPr>
      <cdr:spPr bwMode="auto">
        <a:xfrm xmlns:a="http://schemas.openxmlformats.org/drawingml/2006/main">
          <a:off x="793750" y="6146800"/>
          <a:ext cx="5000625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0.06096</cdr:x>
      <cdr:y>0.18233</cdr:y>
    </cdr:from>
    <cdr:to>
      <cdr:x>0.95979</cdr:x>
      <cdr:y>0.18568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0169E246-9302-4BA4-BCE5-6CFA92393818}"/>
            </a:ext>
          </a:extLst>
        </cdr:cNvPr>
        <cdr:cNvCxnSpPr/>
      </cdr:nvCxnSpPr>
      <cdr:spPr bwMode="auto">
        <a:xfrm xmlns:a="http://schemas.openxmlformats.org/drawingml/2006/main" flipV="1">
          <a:off x="298450" y="517525"/>
          <a:ext cx="4400550" cy="95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0.06291</cdr:x>
      <cdr:y>0.89374</cdr:y>
    </cdr:from>
    <cdr:to>
      <cdr:x>0.96174</cdr:x>
      <cdr:y>0.89709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id="{0169E246-9302-4BA4-BCE5-6CFA92393818}"/>
            </a:ext>
          </a:extLst>
        </cdr:cNvPr>
        <cdr:cNvCxnSpPr/>
      </cdr:nvCxnSpPr>
      <cdr:spPr bwMode="auto">
        <a:xfrm xmlns:a="http://schemas.openxmlformats.org/drawingml/2006/main" flipV="1">
          <a:off x="307975" y="2536825"/>
          <a:ext cx="4400550" cy="95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"/>
  <sheetViews>
    <sheetView tabSelected="1" topLeftCell="A35" workbookViewId="0">
      <selection activeCell="J50" sqref="J50"/>
    </sheetView>
  </sheetViews>
  <sheetFormatPr baseColWidth="10" defaultRowHeight="11.25" x14ac:dyDescent="0.2"/>
  <cols>
    <col min="1" max="1" width="6" style="6" customWidth="1"/>
    <col min="2" max="2" width="7.28515625" style="6" customWidth="1"/>
    <col min="3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28515625" style="6" customWidth="1"/>
    <col min="10" max="10" width="8.42578125" style="6" customWidth="1"/>
    <col min="11" max="11" width="9.28515625" style="6" customWidth="1"/>
    <col min="12" max="12" width="2" style="6" customWidth="1"/>
    <col min="13" max="13" width="8.140625" style="6" customWidth="1"/>
    <col min="14" max="14" width="5.85546875" style="6" bestFit="1" customWidth="1"/>
    <col min="15" max="15" width="2.140625" style="6" customWidth="1"/>
    <col min="16" max="16" width="8.140625" style="6" customWidth="1"/>
    <col min="17" max="17" width="6.42578125" style="6" customWidth="1"/>
    <col min="18" max="18" width="4.5703125" style="6" customWidth="1"/>
    <col min="19" max="19" width="8.42578125" style="6" bestFit="1" customWidth="1"/>
    <col min="20" max="20" width="5.28515625" style="6" customWidth="1"/>
    <col min="21" max="21" width="8" style="6" customWidth="1"/>
    <col min="22" max="22" width="6.140625" style="6" customWidth="1"/>
    <col min="23" max="23" width="5.42578125" style="6" customWidth="1"/>
    <col min="24" max="24" width="7.42578125" style="6" customWidth="1"/>
    <col min="25" max="16384" width="11.42578125" style="6"/>
  </cols>
  <sheetData>
    <row r="1" spans="1:20" ht="24.75" customHeight="1" x14ac:dyDescent="0.2">
      <c r="B1" s="6" t="s">
        <v>34</v>
      </c>
    </row>
    <row r="2" spans="1:20" ht="22.5" x14ac:dyDescent="0.2">
      <c r="A2" s="14" t="s">
        <v>5</v>
      </c>
      <c r="B2" s="2" t="s">
        <v>0</v>
      </c>
      <c r="C2" s="4" t="s">
        <v>3</v>
      </c>
      <c r="D2" s="5"/>
      <c r="E2" s="5"/>
      <c r="F2" s="5"/>
      <c r="G2" s="3"/>
      <c r="H2" s="3" t="s">
        <v>1</v>
      </c>
      <c r="I2" s="1" t="s">
        <v>2</v>
      </c>
      <c r="J2" s="1" t="s">
        <v>7</v>
      </c>
      <c r="K2" s="19" t="s">
        <v>8</v>
      </c>
      <c r="M2" s="1" t="s">
        <v>0</v>
      </c>
      <c r="N2" s="3" t="s">
        <v>1</v>
      </c>
      <c r="P2" s="1" t="s">
        <v>0</v>
      </c>
      <c r="Q2" s="1" t="s">
        <v>2</v>
      </c>
      <c r="S2" s="2" t="s">
        <v>0</v>
      </c>
      <c r="T2" s="19" t="s">
        <v>8</v>
      </c>
    </row>
    <row r="3" spans="1:20" x14ac:dyDescent="0.2">
      <c r="A3" s="30" t="s">
        <v>31</v>
      </c>
      <c r="B3" s="18">
        <v>1</v>
      </c>
      <c r="C3" s="10">
        <v>22</v>
      </c>
      <c r="D3" s="10">
        <v>23</v>
      </c>
      <c r="E3" s="10">
        <v>21</v>
      </c>
      <c r="F3" s="10">
        <v>25</v>
      </c>
      <c r="G3" s="10">
        <v>26</v>
      </c>
      <c r="H3" s="7">
        <f>SUM(C3:G3)/5</f>
        <v>23.4</v>
      </c>
      <c r="I3" s="8">
        <f>MAX(C3:G3)-MIN(C3:G3)</f>
        <v>5</v>
      </c>
      <c r="J3" s="7">
        <f>((C3-H3)^2+(D3-H3)^2+(E3-H3)^2+(F3-H3)^2+(G3-H3)^2)/5</f>
        <v>3.44</v>
      </c>
      <c r="K3" s="28">
        <f>J3^(1/2)</f>
        <v>1.8547236990991407</v>
      </c>
      <c r="M3" s="1">
        <v>1</v>
      </c>
      <c r="N3" s="7">
        <f>H3</f>
        <v>23.4</v>
      </c>
      <c r="P3" s="18">
        <v>1</v>
      </c>
      <c r="Q3" s="8">
        <f>I3</f>
        <v>5</v>
      </c>
      <c r="S3" s="1">
        <v>1</v>
      </c>
      <c r="T3" s="7">
        <f>K3</f>
        <v>1.8547236990991407</v>
      </c>
    </row>
    <row r="4" spans="1:20" x14ac:dyDescent="0.2">
      <c r="A4" s="31"/>
      <c r="B4" s="18">
        <v>2</v>
      </c>
      <c r="C4" s="9">
        <v>24</v>
      </c>
      <c r="D4" s="9">
        <v>20</v>
      </c>
      <c r="E4" s="9">
        <v>22</v>
      </c>
      <c r="F4" s="9">
        <v>21</v>
      </c>
      <c r="G4" s="9">
        <v>22</v>
      </c>
      <c r="H4" s="7">
        <f t="shared" ref="H4:H23" si="0">SUM(C4:G4)/5</f>
        <v>21.8</v>
      </c>
      <c r="I4" s="8">
        <f t="shared" ref="I4:I23" si="1">MAX(C4:G4)-MIN(C4:G4)</f>
        <v>4</v>
      </c>
      <c r="J4" s="7">
        <f t="shared" ref="J4:J23" si="2">((C4-H4)^2+(D4-H4)^2+(E4-H4)^2+(F4-H4)^2+(G4-H4)^2)/5</f>
        <v>1.7599999999999998</v>
      </c>
      <c r="K4" s="28">
        <f t="shared" ref="K4:K23" si="3">J4^(1/2)</f>
        <v>1.3266499161421599</v>
      </c>
      <c r="M4" s="1">
        <v>2</v>
      </c>
      <c r="N4" s="7">
        <f>H4</f>
        <v>21.8</v>
      </c>
      <c r="P4" s="18">
        <v>2</v>
      </c>
      <c r="Q4" s="8">
        <f t="shared" ref="Q4:Q23" si="4">I4</f>
        <v>4</v>
      </c>
      <c r="S4" s="1">
        <v>2</v>
      </c>
      <c r="T4" s="7">
        <f t="shared" ref="T4:T23" si="5">K4</f>
        <v>1.3266499161421599</v>
      </c>
    </row>
    <row r="5" spans="1:20" x14ac:dyDescent="0.2">
      <c r="A5" s="31"/>
      <c r="B5" s="18">
        <v>3</v>
      </c>
      <c r="C5" s="9">
        <v>27</v>
      </c>
      <c r="D5" s="9">
        <v>24</v>
      </c>
      <c r="E5" s="10">
        <v>23</v>
      </c>
      <c r="F5" s="9">
        <v>19</v>
      </c>
      <c r="G5" s="9">
        <v>23</v>
      </c>
      <c r="H5" s="7">
        <f t="shared" si="0"/>
        <v>23.2</v>
      </c>
      <c r="I5" s="8">
        <f t="shared" si="1"/>
        <v>8</v>
      </c>
      <c r="J5" s="7">
        <f t="shared" si="2"/>
        <v>6.56</v>
      </c>
      <c r="K5" s="28">
        <f t="shared" si="3"/>
        <v>2.5612496949731396</v>
      </c>
      <c r="M5" s="1">
        <v>3</v>
      </c>
      <c r="N5" s="7">
        <f t="shared" ref="N5:N23" si="6">H5</f>
        <v>23.2</v>
      </c>
      <c r="P5" s="18">
        <v>3</v>
      </c>
      <c r="Q5" s="8">
        <f t="shared" si="4"/>
        <v>8</v>
      </c>
      <c r="S5" s="1">
        <v>3</v>
      </c>
      <c r="T5" s="7">
        <f t="shared" si="5"/>
        <v>2.5612496949731396</v>
      </c>
    </row>
    <row r="6" spans="1:20" x14ac:dyDescent="0.2">
      <c r="A6" s="31"/>
      <c r="B6" s="18">
        <v>4</v>
      </c>
      <c r="C6" s="9">
        <v>26</v>
      </c>
      <c r="D6" s="9">
        <v>26</v>
      </c>
      <c r="E6" s="9">
        <v>25</v>
      </c>
      <c r="F6" s="9">
        <v>25</v>
      </c>
      <c r="G6" s="9">
        <v>25</v>
      </c>
      <c r="H6" s="7">
        <f t="shared" si="0"/>
        <v>25.4</v>
      </c>
      <c r="I6" s="8">
        <f t="shared" si="1"/>
        <v>1</v>
      </c>
      <c r="J6" s="7">
        <f t="shared" si="2"/>
        <v>0.24</v>
      </c>
      <c r="K6" s="28">
        <f t="shared" si="3"/>
        <v>0.4898979485566356</v>
      </c>
      <c r="M6" s="1">
        <v>4</v>
      </c>
      <c r="N6" s="7">
        <f t="shared" si="6"/>
        <v>25.4</v>
      </c>
      <c r="P6" s="18">
        <v>4</v>
      </c>
      <c r="Q6" s="8">
        <f t="shared" si="4"/>
        <v>1</v>
      </c>
      <c r="S6" s="1">
        <v>4</v>
      </c>
      <c r="T6" s="7">
        <f t="shared" si="5"/>
        <v>0.4898979485566356</v>
      </c>
    </row>
    <row r="7" spans="1:20" x14ac:dyDescent="0.2">
      <c r="A7" s="31"/>
      <c r="B7" s="18">
        <v>5</v>
      </c>
      <c r="C7" s="9">
        <v>22</v>
      </c>
      <c r="D7" s="9">
        <v>22</v>
      </c>
      <c r="E7" s="10">
        <v>25</v>
      </c>
      <c r="F7" s="9">
        <v>17</v>
      </c>
      <c r="G7" s="9">
        <v>25</v>
      </c>
      <c r="H7" s="7">
        <f t="shared" si="0"/>
        <v>22.2</v>
      </c>
      <c r="I7" s="8">
        <f t="shared" si="1"/>
        <v>8</v>
      </c>
      <c r="J7" s="7">
        <f t="shared" si="2"/>
        <v>8.5599999999999987</v>
      </c>
      <c r="K7" s="28">
        <f t="shared" si="3"/>
        <v>2.9257477676655586</v>
      </c>
      <c r="M7" s="1">
        <v>5</v>
      </c>
      <c r="N7" s="7">
        <f t="shared" si="6"/>
        <v>22.2</v>
      </c>
      <c r="P7" s="18">
        <v>5</v>
      </c>
      <c r="Q7" s="8">
        <f t="shared" si="4"/>
        <v>8</v>
      </c>
      <c r="S7" s="1">
        <v>5</v>
      </c>
      <c r="T7" s="7">
        <f t="shared" si="5"/>
        <v>2.9257477676655586</v>
      </c>
    </row>
    <row r="8" spans="1:20" x14ac:dyDescent="0.2">
      <c r="A8" s="31"/>
      <c r="B8" s="18">
        <v>6</v>
      </c>
      <c r="C8" s="9">
        <v>23</v>
      </c>
      <c r="D8" s="9">
        <v>20</v>
      </c>
      <c r="E8" s="9">
        <v>26</v>
      </c>
      <c r="F8" s="9">
        <v>23</v>
      </c>
      <c r="G8" s="9">
        <v>23</v>
      </c>
      <c r="H8" s="7">
        <f t="shared" si="0"/>
        <v>23</v>
      </c>
      <c r="I8" s="8">
        <f t="shared" si="1"/>
        <v>6</v>
      </c>
      <c r="J8" s="7">
        <f t="shared" si="2"/>
        <v>3.6</v>
      </c>
      <c r="K8" s="28">
        <f t="shared" si="3"/>
        <v>1.8973665961010275</v>
      </c>
      <c r="M8" s="1">
        <v>6</v>
      </c>
      <c r="N8" s="7">
        <f t="shared" si="6"/>
        <v>23</v>
      </c>
      <c r="P8" s="18">
        <v>6</v>
      </c>
      <c r="Q8" s="8">
        <f t="shared" si="4"/>
        <v>6</v>
      </c>
      <c r="S8" s="1">
        <v>6</v>
      </c>
      <c r="T8" s="7">
        <f t="shared" si="5"/>
        <v>1.8973665961010275</v>
      </c>
    </row>
    <row r="9" spans="1:20" x14ac:dyDescent="0.2">
      <c r="A9" s="32"/>
      <c r="B9" s="18">
        <v>7</v>
      </c>
      <c r="C9" s="9">
        <v>25</v>
      </c>
      <c r="D9" s="9">
        <v>25</v>
      </c>
      <c r="E9" s="10">
        <v>27</v>
      </c>
      <c r="F9" s="9">
        <v>25</v>
      </c>
      <c r="G9" s="9">
        <v>18</v>
      </c>
      <c r="H9" s="7">
        <f t="shared" si="0"/>
        <v>24</v>
      </c>
      <c r="I9" s="8">
        <f t="shared" si="1"/>
        <v>9</v>
      </c>
      <c r="J9" s="7">
        <f t="shared" si="2"/>
        <v>9.6</v>
      </c>
      <c r="K9" s="28">
        <f t="shared" si="3"/>
        <v>3.0983866769659336</v>
      </c>
      <c r="M9" s="1">
        <v>7</v>
      </c>
      <c r="N9" s="7">
        <f t="shared" si="6"/>
        <v>24</v>
      </c>
      <c r="P9" s="18">
        <v>7</v>
      </c>
      <c r="Q9" s="8">
        <f t="shared" si="4"/>
        <v>9</v>
      </c>
      <c r="S9" s="1">
        <v>7</v>
      </c>
      <c r="T9" s="7">
        <f t="shared" si="5"/>
        <v>3.0983866769659336</v>
      </c>
    </row>
    <row r="10" spans="1:20" x14ac:dyDescent="0.2">
      <c r="A10" s="30" t="s">
        <v>32</v>
      </c>
      <c r="B10" s="18">
        <v>8</v>
      </c>
      <c r="C10" s="9">
        <v>24</v>
      </c>
      <c r="D10" s="9">
        <v>24</v>
      </c>
      <c r="E10" s="9">
        <v>28</v>
      </c>
      <c r="F10" s="9">
        <v>23</v>
      </c>
      <c r="G10" s="9">
        <v>25</v>
      </c>
      <c r="H10" s="7">
        <f t="shared" si="0"/>
        <v>24.8</v>
      </c>
      <c r="I10" s="8">
        <f t="shared" si="1"/>
        <v>5</v>
      </c>
      <c r="J10" s="7">
        <f t="shared" si="2"/>
        <v>2.96</v>
      </c>
      <c r="K10" s="28">
        <f t="shared" si="3"/>
        <v>1.7204650534085253</v>
      </c>
      <c r="M10" s="1">
        <v>8</v>
      </c>
      <c r="N10" s="7">
        <f t="shared" si="6"/>
        <v>24.8</v>
      </c>
      <c r="P10" s="18">
        <v>8</v>
      </c>
      <c r="Q10" s="8">
        <f t="shared" si="4"/>
        <v>5</v>
      </c>
      <c r="S10" s="1">
        <v>8</v>
      </c>
      <c r="T10" s="7">
        <f t="shared" si="5"/>
        <v>1.7204650534085253</v>
      </c>
    </row>
    <row r="11" spans="1:20" x14ac:dyDescent="0.2">
      <c r="A11" s="31"/>
      <c r="B11" s="18">
        <v>9</v>
      </c>
      <c r="C11" s="9">
        <v>15</v>
      </c>
      <c r="D11" s="9">
        <v>19</v>
      </c>
      <c r="E11" s="10">
        <v>29</v>
      </c>
      <c r="F11" s="9">
        <v>25</v>
      </c>
      <c r="G11" s="9">
        <v>24</v>
      </c>
      <c r="H11" s="7">
        <f t="shared" si="0"/>
        <v>22.4</v>
      </c>
      <c r="I11" s="8">
        <f t="shared" si="1"/>
        <v>14</v>
      </c>
      <c r="J11" s="7">
        <f t="shared" si="2"/>
        <v>23.839999999999996</v>
      </c>
      <c r="K11" s="28">
        <f t="shared" si="3"/>
        <v>4.8826222462934812</v>
      </c>
      <c r="M11" s="1">
        <v>9</v>
      </c>
      <c r="N11" s="7">
        <f t="shared" si="6"/>
        <v>22.4</v>
      </c>
      <c r="P11" s="18">
        <v>9</v>
      </c>
      <c r="Q11" s="8">
        <f t="shared" si="4"/>
        <v>14</v>
      </c>
      <c r="S11" s="1">
        <v>9</v>
      </c>
      <c r="T11" s="7">
        <f t="shared" si="5"/>
        <v>4.8826222462934812</v>
      </c>
    </row>
    <row r="12" spans="1:20" x14ac:dyDescent="0.2">
      <c r="A12" s="31"/>
      <c r="B12" s="18">
        <v>10</v>
      </c>
      <c r="C12" s="9">
        <v>30</v>
      </c>
      <c r="D12" s="9">
        <v>28</v>
      </c>
      <c r="E12" s="9">
        <v>30</v>
      </c>
      <c r="F12" s="9">
        <v>24</v>
      </c>
      <c r="G12" s="9">
        <v>19</v>
      </c>
      <c r="H12" s="7">
        <f t="shared" si="0"/>
        <v>26.2</v>
      </c>
      <c r="I12" s="8">
        <f t="shared" si="1"/>
        <v>11</v>
      </c>
      <c r="J12" s="7">
        <f t="shared" si="2"/>
        <v>17.759999999999998</v>
      </c>
      <c r="K12" s="28">
        <f t="shared" si="3"/>
        <v>4.2142615011410953</v>
      </c>
      <c r="M12" s="1">
        <v>10</v>
      </c>
      <c r="N12" s="7">
        <f t="shared" si="6"/>
        <v>26.2</v>
      </c>
      <c r="P12" s="18">
        <v>10</v>
      </c>
      <c r="Q12" s="8">
        <f t="shared" si="4"/>
        <v>11</v>
      </c>
      <c r="S12" s="1">
        <v>10</v>
      </c>
      <c r="T12" s="7">
        <f t="shared" si="5"/>
        <v>4.2142615011410953</v>
      </c>
    </row>
    <row r="13" spans="1:20" x14ac:dyDescent="0.2">
      <c r="A13" s="31"/>
      <c r="B13" s="18">
        <v>11</v>
      </c>
      <c r="C13" s="9">
        <v>27</v>
      </c>
      <c r="D13" s="9">
        <v>31</v>
      </c>
      <c r="E13" s="10">
        <v>31</v>
      </c>
      <c r="F13" s="9">
        <v>19</v>
      </c>
      <c r="G13" s="9">
        <v>28</v>
      </c>
      <c r="H13" s="7">
        <f t="shared" si="0"/>
        <v>27.2</v>
      </c>
      <c r="I13" s="8">
        <f t="shared" si="1"/>
        <v>12</v>
      </c>
      <c r="J13" s="7">
        <f t="shared" si="2"/>
        <v>19.36</v>
      </c>
      <c r="K13" s="28">
        <f t="shared" si="3"/>
        <v>4.4000000000000004</v>
      </c>
      <c r="M13" s="1">
        <v>11</v>
      </c>
      <c r="N13" s="7">
        <f t="shared" si="6"/>
        <v>27.2</v>
      </c>
      <c r="P13" s="18">
        <v>11</v>
      </c>
      <c r="Q13" s="8">
        <f t="shared" si="4"/>
        <v>12</v>
      </c>
      <c r="S13" s="1">
        <v>11</v>
      </c>
      <c r="T13" s="7">
        <f t="shared" si="5"/>
        <v>4.4000000000000004</v>
      </c>
    </row>
    <row r="14" spans="1:20" x14ac:dyDescent="0.2">
      <c r="A14" s="31"/>
      <c r="B14" s="18">
        <v>12</v>
      </c>
      <c r="C14" s="9">
        <v>30</v>
      </c>
      <c r="D14" s="9">
        <v>31</v>
      </c>
      <c r="E14" s="9">
        <v>32</v>
      </c>
      <c r="F14" s="9">
        <v>32</v>
      </c>
      <c r="G14" s="9">
        <v>31</v>
      </c>
      <c r="H14" s="7">
        <f t="shared" si="0"/>
        <v>31.2</v>
      </c>
      <c r="I14" s="8">
        <f t="shared" si="1"/>
        <v>2</v>
      </c>
      <c r="J14" s="7">
        <f t="shared" si="2"/>
        <v>0.55999999999999994</v>
      </c>
      <c r="K14" s="28">
        <f t="shared" si="3"/>
        <v>0.74833147735478822</v>
      </c>
      <c r="M14" s="18">
        <v>12</v>
      </c>
      <c r="N14" s="7">
        <f t="shared" si="6"/>
        <v>31.2</v>
      </c>
      <c r="P14" s="18">
        <v>12</v>
      </c>
      <c r="Q14" s="8">
        <f t="shared" si="4"/>
        <v>2</v>
      </c>
      <c r="S14" s="18">
        <v>12</v>
      </c>
      <c r="T14" s="7">
        <f t="shared" si="5"/>
        <v>0.74833147735478822</v>
      </c>
    </row>
    <row r="15" spans="1:20" x14ac:dyDescent="0.2">
      <c r="A15" s="31"/>
      <c r="B15" s="18">
        <v>13</v>
      </c>
      <c r="C15" s="9">
        <v>22</v>
      </c>
      <c r="D15" s="9">
        <v>22</v>
      </c>
      <c r="E15" s="10">
        <v>33</v>
      </c>
      <c r="F15" s="9">
        <v>31</v>
      </c>
      <c r="G15" s="9">
        <v>20</v>
      </c>
      <c r="H15" s="7">
        <f t="shared" si="0"/>
        <v>25.6</v>
      </c>
      <c r="I15" s="8">
        <f t="shared" si="1"/>
        <v>13</v>
      </c>
      <c r="J15" s="7">
        <f t="shared" si="2"/>
        <v>28.24</v>
      </c>
      <c r="K15" s="28">
        <f t="shared" si="3"/>
        <v>5.3141321022345691</v>
      </c>
      <c r="M15" s="18">
        <v>13</v>
      </c>
      <c r="N15" s="7">
        <f t="shared" si="6"/>
        <v>25.6</v>
      </c>
      <c r="P15" s="18">
        <v>13</v>
      </c>
      <c r="Q15" s="8">
        <f t="shared" si="4"/>
        <v>13</v>
      </c>
      <c r="S15" s="18">
        <v>13</v>
      </c>
      <c r="T15" s="7">
        <f t="shared" si="5"/>
        <v>5.3141321022345691</v>
      </c>
    </row>
    <row r="16" spans="1:20" x14ac:dyDescent="0.2">
      <c r="A16" s="32"/>
      <c r="B16" s="18">
        <v>14</v>
      </c>
      <c r="C16" s="9">
        <v>23</v>
      </c>
      <c r="D16" s="9">
        <v>19</v>
      </c>
      <c r="E16" s="9">
        <v>34</v>
      </c>
      <c r="F16" s="9">
        <v>20</v>
      </c>
      <c r="G16" s="9">
        <v>35</v>
      </c>
      <c r="H16" s="7">
        <f t="shared" si="0"/>
        <v>26.2</v>
      </c>
      <c r="I16" s="8">
        <f t="shared" si="1"/>
        <v>16</v>
      </c>
      <c r="J16" s="7">
        <f t="shared" si="2"/>
        <v>47.760000000000005</v>
      </c>
      <c r="K16" s="28">
        <f t="shared" si="3"/>
        <v>6.9108610172683989</v>
      </c>
      <c r="M16" s="18">
        <v>14</v>
      </c>
      <c r="N16" s="7">
        <f t="shared" si="6"/>
        <v>26.2</v>
      </c>
      <c r="P16" s="18">
        <v>14</v>
      </c>
      <c r="Q16" s="8">
        <f t="shared" si="4"/>
        <v>16</v>
      </c>
      <c r="S16" s="18">
        <v>14</v>
      </c>
      <c r="T16" s="7">
        <f t="shared" si="5"/>
        <v>6.9108610172683989</v>
      </c>
    </row>
    <row r="17" spans="1:20" x14ac:dyDescent="0.2">
      <c r="A17" s="30" t="s">
        <v>33</v>
      </c>
      <c r="B17" s="18">
        <v>15</v>
      </c>
      <c r="C17" s="9">
        <v>25</v>
      </c>
      <c r="D17" s="9">
        <v>25</v>
      </c>
      <c r="E17" s="10">
        <v>23</v>
      </c>
      <c r="F17" s="9">
        <v>22</v>
      </c>
      <c r="G17" s="9">
        <v>19</v>
      </c>
      <c r="H17" s="7">
        <f t="shared" si="0"/>
        <v>22.8</v>
      </c>
      <c r="I17" s="8">
        <f t="shared" si="1"/>
        <v>6</v>
      </c>
      <c r="J17" s="7">
        <f t="shared" si="2"/>
        <v>4.9599999999999991</v>
      </c>
      <c r="K17" s="28">
        <f t="shared" si="3"/>
        <v>2.2271057451320084</v>
      </c>
      <c r="M17" s="1">
        <v>15</v>
      </c>
      <c r="N17" s="7">
        <f t="shared" si="6"/>
        <v>22.8</v>
      </c>
      <c r="P17" s="18">
        <v>15</v>
      </c>
      <c r="Q17" s="8">
        <f t="shared" si="4"/>
        <v>6</v>
      </c>
      <c r="S17" s="1">
        <v>15</v>
      </c>
      <c r="T17" s="7">
        <f t="shared" si="5"/>
        <v>2.2271057451320084</v>
      </c>
    </row>
    <row r="18" spans="1:20" x14ac:dyDescent="0.2">
      <c r="A18" s="31"/>
      <c r="B18" s="18">
        <v>16</v>
      </c>
      <c r="C18" s="9">
        <v>24</v>
      </c>
      <c r="D18" s="9">
        <v>24</v>
      </c>
      <c r="E18" s="9">
        <v>32</v>
      </c>
      <c r="F18" s="9">
        <v>19</v>
      </c>
      <c r="G18" s="9">
        <v>25</v>
      </c>
      <c r="H18" s="7">
        <f t="shared" si="0"/>
        <v>24.8</v>
      </c>
      <c r="I18" s="8">
        <f t="shared" si="1"/>
        <v>13</v>
      </c>
      <c r="J18" s="7">
        <f t="shared" si="2"/>
        <v>17.36</v>
      </c>
      <c r="K18" s="28">
        <f t="shared" si="3"/>
        <v>4.1665333311999317</v>
      </c>
      <c r="M18" s="1">
        <v>16</v>
      </c>
      <c r="N18" s="7">
        <f t="shared" si="6"/>
        <v>24.8</v>
      </c>
      <c r="P18" s="18">
        <v>16</v>
      </c>
      <c r="Q18" s="8">
        <f t="shared" si="4"/>
        <v>13</v>
      </c>
      <c r="S18" s="1">
        <v>16</v>
      </c>
      <c r="T18" s="7">
        <f t="shared" si="5"/>
        <v>4.1665333311999317</v>
      </c>
    </row>
    <row r="19" spans="1:20" x14ac:dyDescent="0.2">
      <c r="A19" s="31"/>
      <c r="B19" s="18">
        <v>17</v>
      </c>
      <c r="C19" s="9">
        <v>19</v>
      </c>
      <c r="D19" s="9">
        <v>22</v>
      </c>
      <c r="E19" s="10">
        <v>24</v>
      </c>
      <c r="F19" s="9">
        <v>25</v>
      </c>
      <c r="G19" s="9">
        <v>29</v>
      </c>
      <c r="H19" s="7">
        <f t="shared" si="0"/>
        <v>23.8</v>
      </c>
      <c r="I19" s="8">
        <f t="shared" si="1"/>
        <v>10</v>
      </c>
      <c r="J19" s="7">
        <f t="shared" si="2"/>
        <v>10.959999999999999</v>
      </c>
      <c r="K19" s="28">
        <f t="shared" si="3"/>
        <v>3.3105890714493698</v>
      </c>
      <c r="M19" s="1">
        <v>17</v>
      </c>
      <c r="N19" s="7">
        <f t="shared" si="6"/>
        <v>23.8</v>
      </c>
      <c r="P19" s="18">
        <v>17</v>
      </c>
      <c r="Q19" s="8">
        <f t="shared" si="4"/>
        <v>10</v>
      </c>
      <c r="S19" s="1">
        <v>17</v>
      </c>
      <c r="T19" s="7">
        <f t="shared" si="5"/>
        <v>3.3105890714493698</v>
      </c>
    </row>
    <row r="20" spans="1:20" x14ac:dyDescent="0.2">
      <c r="A20" s="31"/>
      <c r="B20" s="18">
        <v>18</v>
      </c>
      <c r="C20" s="9">
        <v>25</v>
      </c>
      <c r="D20" s="9">
        <v>22</v>
      </c>
      <c r="E20" s="9">
        <v>31</v>
      </c>
      <c r="F20" s="9">
        <v>24</v>
      </c>
      <c r="G20" s="9">
        <v>22</v>
      </c>
      <c r="H20" s="7">
        <f t="shared" si="0"/>
        <v>24.8</v>
      </c>
      <c r="I20" s="8">
        <f t="shared" si="1"/>
        <v>9</v>
      </c>
      <c r="J20" s="7">
        <f t="shared" si="2"/>
        <v>10.959999999999999</v>
      </c>
      <c r="K20" s="28">
        <f t="shared" si="3"/>
        <v>3.3105890714493698</v>
      </c>
      <c r="M20" s="1">
        <v>18</v>
      </c>
      <c r="N20" s="7">
        <f t="shared" si="6"/>
        <v>24.8</v>
      </c>
      <c r="P20" s="18">
        <v>18</v>
      </c>
      <c r="Q20" s="8">
        <f t="shared" si="4"/>
        <v>9</v>
      </c>
      <c r="S20" s="1">
        <v>18</v>
      </c>
      <c r="T20" s="7">
        <f t="shared" si="5"/>
        <v>3.3105890714493698</v>
      </c>
    </row>
    <row r="21" spans="1:20" x14ac:dyDescent="0.2">
      <c r="A21" s="31"/>
      <c r="B21" s="18">
        <v>19</v>
      </c>
      <c r="C21" s="9">
        <v>17</v>
      </c>
      <c r="D21" s="9">
        <v>19</v>
      </c>
      <c r="E21" s="9">
        <v>20</v>
      </c>
      <c r="F21" s="9">
        <v>21</v>
      </c>
      <c r="G21" s="9">
        <v>22</v>
      </c>
      <c r="H21" s="7">
        <f t="shared" si="0"/>
        <v>19.8</v>
      </c>
      <c r="I21" s="8">
        <f t="shared" si="1"/>
        <v>5</v>
      </c>
      <c r="J21" s="7">
        <f t="shared" si="2"/>
        <v>2.96</v>
      </c>
      <c r="K21" s="28">
        <f t="shared" si="3"/>
        <v>1.7204650534085253</v>
      </c>
      <c r="M21" s="18">
        <v>19</v>
      </c>
      <c r="N21" s="7">
        <f t="shared" si="6"/>
        <v>19.8</v>
      </c>
      <c r="P21" s="18">
        <v>19</v>
      </c>
      <c r="Q21" s="8">
        <f t="shared" si="4"/>
        <v>5</v>
      </c>
      <c r="S21" s="18">
        <v>19</v>
      </c>
      <c r="T21" s="7">
        <f t="shared" si="5"/>
        <v>1.7204650534085253</v>
      </c>
    </row>
    <row r="22" spans="1:20" x14ac:dyDescent="0.2">
      <c r="A22" s="31"/>
      <c r="B22" s="18">
        <v>20</v>
      </c>
      <c r="C22" s="9">
        <v>25</v>
      </c>
      <c r="D22" s="9">
        <v>28</v>
      </c>
      <c r="E22" s="10">
        <v>27</v>
      </c>
      <c r="F22" s="9">
        <v>26</v>
      </c>
      <c r="G22" s="9">
        <v>19</v>
      </c>
      <c r="H22" s="7">
        <f t="shared" si="0"/>
        <v>25</v>
      </c>
      <c r="I22" s="8">
        <f t="shared" si="1"/>
        <v>9</v>
      </c>
      <c r="J22" s="7">
        <f t="shared" si="2"/>
        <v>10</v>
      </c>
      <c r="K22" s="28">
        <f t="shared" si="3"/>
        <v>3.1622776601683795</v>
      </c>
      <c r="M22" s="1">
        <v>20</v>
      </c>
      <c r="N22" s="7">
        <f t="shared" si="6"/>
        <v>25</v>
      </c>
      <c r="P22" s="18">
        <v>20</v>
      </c>
      <c r="Q22" s="8">
        <f t="shared" si="4"/>
        <v>9</v>
      </c>
      <c r="S22" s="1">
        <v>20</v>
      </c>
      <c r="T22" s="7">
        <f t="shared" si="5"/>
        <v>3.1622776601683795</v>
      </c>
    </row>
    <row r="23" spans="1:20" ht="12" thickBot="1" x14ac:dyDescent="0.25">
      <c r="A23" s="32"/>
      <c r="B23" s="18">
        <v>21</v>
      </c>
      <c r="C23" s="9">
        <v>23</v>
      </c>
      <c r="D23" s="9">
        <v>25</v>
      </c>
      <c r="E23" s="9">
        <v>26</v>
      </c>
      <c r="F23" s="9">
        <v>18</v>
      </c>
      <c r="G23" s="9">
        <v>28</v>
      </c>
      <c r="H23" s="20">
        <f t="shared" si="0"/>
        <v>24</v>
      </c>
      <c r="I23" s="21">
        <f t="shared" si="1"/>
        <v>10</v>
      </c>
      <c r="J23" s="20">
        <f t="shared" si="2"/>
        <v>11.6</v>
      </c>
      <c r="K23" s="28">
        <f t="shared" si="3"/>
        <v>3.40587727318528</v>
      </c>
      <c r="M23" s="1">
        <v>21</v>
      </c>
      <c r="N23" s="7">
        <f t="shared" si="6"/>
        <v>24</v>
      </c>
      <c r="P23" s="18">
        <v>21</v>
      </c>
      <c r="Q23" s="8">
        <f t="shared" si="4"/>
        <v>10</v>
      </c>
      <c r="S23" s="1">
        <v>21</v>
      </c>
      <c r="T23" s="7">
        <f t="shared" si="5"/>
        <v>3.40587727318528</v>
      </c>
    </row>
    <row r="24" spans="1:20" ht="12" thickBot="1" x14ac:dyDescent="0.25">
      <c r="F24" s="11" t="s">
        <v>4</v>
      </c>
      <c r="G24" s="12"/>
      <c r="H24" s="29">
        <f>SUM(H3:H23)/21</f>
        <v>24.361904761904764</v>
      </c>
      <c r="I24" s="13">
        <f>SUM(I3:I23)/21</f>
        <v>8.3809523809523814</v>
      </c>
      <c r="J24" s="13">
        <f>SUM(J3:J23)/21</f>
        <v>11.573333333333334</v>
      </c>
      <c r="K24" s="23">
        <f>SUM(K3:K23)/21</f>
        <v>3.0308634715808247</v>
      </c>
      <c r="Q24" s="13">
        <f>SUM(Q3:Q23)/21</f>
        <v>8.3809523809523814</v>
      </c>
    </row>
    <row r="25" spans="1:20" x14ac:dyDescent="0.2">
      <c r="T25" s="27"/>
    </row>
    <row r="26" spans="1:20" x14ac:dyDescent="0.2">
      <c r="G26" s="12"/>
      <c r="N26" s="17"/>
      <c r="T26" s="27"/>
    </row>
    <row r="27" spans="1:20" x14ac:dyDescent="0.2">
      <c r="N27" s="17"/>
    </row>
    <row r="28" spans="1:20" x14ac:dyDescent="0.2">
      <c r="N28" s="17"/>
    </row>
    <row r="29" spans="1:20" x14ac:dyDescent="0.2">
      <c r="N29" s="17"/>
    </row>
    <row r="30" spans="1:20" x14ac:dyDescent="0.2">
      <c r="N30" s="17"/>
    </row>
    <row r="31" spans="1:20" x14ac:dyDescent="0.2">
      <c r="N31" s="17"/>
    </row>
    <row r="32" spans="1:20" x14ac:dyDescent="0.2">
      <c r="N32" s="17"/>
    </row>
    <row r="33" spans="2:25" x14ac:dyDescent="0.2">
      <c r="N33" s="17"/>
    </row>
    <row r="34" spans="2:25" x14ac:dyDescent="0.2">
      <c r="N34" s="17"/>
    </row>
    <row r="35" spans="2:25" x14ac:dyDescent="0.2">
      <c r="N35" s="17"/>
    </row>
    <row r="36" spans="2:25" x14ac:dyDescent="0.2">
      <c r="N36" s="17"/>
    </row>
    <row r="37" spans="2:25" x14ac:dyDescent="0.2">
      <c r="N37" s="17"/>
    </row>
    <row r="38" spans="2:25" x14ac:dyDescent="0.2">
      <c r="N38" s="17"/>
    </row>
    <row r="39" spans="2:25" x14ac:dyDescent="0.2">
      <c r="N39" s="17"/>
    </row>
    <row r="40" spans="2:25" x14ac:dyDescent="0.2">
      <c r="N40" s="17"/>
    </row>
    <row r="41" spans="2:25" x14ac:dyDescent="0.2">
      <c r="N41" s="17"/>
    </row>
    <row r="42" spans="2:25" x14ac:dyDescent="0.2">
      <c r="N42" s="17"/>
    </row>
    <row r="43" spans="2:25" x14ac:dyDescent="0.2">
      <c r="N43" s="17"/>
    </row>
    <row r="44" spans="2:25" x14ac:dyDescent="0.2">
      <c r="N44" s="17"/>
    </row>
    <row r="45" spans="2:25" x14ac:dyDescent="0.2">
      <c r="N45" s="17"/>
    </row>
    <row r="46" spans="2:25" x14ac:dyDescent="0.2">
      <c r="N46" s="17"/>
    </row>
    <row r="48" spans="2:25" x14ac:dyDescent="0.2">
      <c r="B48" s="15" t="s">
        <v>9</v>
      </c>
      <c r="C48" s="6" t="s">
        <v>16</v>
      </c>
      <c r="E48" s="15" t="s">
        <v>17</v>
      </c>
      <c r="F48" s="6" t="s">
        <v>24</v>
      </c>
      <c r="H48" s="6">
        <f>3/(0.94*5^(1/2))</f>
        <v>1.4272774324466744</v>
      </c>
      <c r="Q48" s="6" t="s">
        <v>35</v>
      </c>
      <c r="R48" s="6" t="s">
        <v>36</v>
      </c>
      <c r="S48" s="6" t="s">
        <v>37</v>
      </c>
      <c r="U48" s="6">
        <v>2.1150000000000002</v>
      </c>
      <c r="W48" s="6" t="s">
        <v>38</v>
      </c>
      <c r="X48" s="6" t="s">
        <v>39</v>
      </c>
      <c r="Y48" s="6" t="s">
        <v>40</v>
      </c>
    </row>
    <row r="49" spans="1:24" x14ac:dyDescent="0.2">
      <c r="B49" s="15" t="s">
        <v>9</v>
      </c>
      <c r="C49" s="6" t="s">
        <v>10</v>
      </c>
      <c r="Q49" s="6" t="s">
        <v>35</v>
      </c>
      <c r="R49" s="6" t="s">
        <v>41</v>
      </c>
      <c r="S49" s="6">
        <v>8.3800000000000008</v>
      </c>
      <c r="W49" s="6" t="s">
        <v>38</v>
      </c>
      <c r="X49" s="6" t="s">
        <v>42</v>
      </c>
    </row>
    <row r="50" spans="1:24" x14ac:dyDescent="0.2">
      <c r="B50" s="22" t="s">
        <v>9</v>
      </c>
      <c r="C50" s="24">
        <f>H24+H48*K24</f>
        <v>28.687787795719057</v>
      </c>
      <c r="Q50" s="37" t="s">
        <v>35</v>
      </c>
      <c r="R50" s="37">
        <f>U48*I24</f>
        <v>17.72571428571429</v>
      </c>
      <c r="W50" s="37" t="s">
        <v>38</v>
      </c>
      <c r="X50" s="38">
        <v>0</v>
      </c>
    </row>
    <row r="51" spans="1:24" x14ac:dyDescent="0.2">
      <c r="B51" s="15"/>
      <c r="T51" s="37" t="s">
        <v>6</v>
      </c>
      <c r="U51" s="38">
        <v>7</v>
      </c>
    </row>
    <row r="52" spans="1:24" x14ac:dyDescent="0.2">
      <c r="B52" s="22" t="s">
        <v>11</v>
      </c>
      <c r="C52" s="24">
        <f>H24</f>
        <v>24.361904761904764</v>
      </c>
      <c r="F52" s="15" t="s">
        <v>12</v>
      </c>
      <c r="G52" s="6" t="s">
        <v>18</v>
      </c>
    </row>
    <row r="53" spans="1:24" x14ac:dyDescent="0.2">
      <c r="B53" s="15"/>
      <c r="F53" s="15" t="s">
        <v>12</v>
      </c>
      <c r="G53" s="6" t="s">
        <v>13</v>
      </c>
      <c r="S53" s="16" t="s">
        <v>43</v>
      </c>
    </row>
    <row r="54" spans="1:24" x14ac:dyDescent="0.2">
      <c r="B54" s="15"/>
      <c r="F54" s="22" t="s">
        <v>12</v>
      </c>
      <c r="G54" s="24">
        <f>H24-H48*K24</f>
        <v>20.036021728090471</v>
      </c>
    </row>
    <row r="55" spans="1:24" x14ac:dyDescent="0.2">
      <c r="B55" s="15"/>
    </row>
    <row r="56" spans="1:24" x14ac:dyDescent="0.2">
      <c r="A56" s="16" t="s">
        <v>28</v>
      </c>
    </row>
    <row r="82" spans="1:20" x14ac:dyDescent="0.2">
      <c r="B82" s="15" t="s">
        <v>9</v>
      </c>
      <c r="C82" s="6" t="s">
        <v>19</v>
      </c>
      <c r="E82" s="15" t="s">
        <v>20</v>
      </c>
      <c r="F82" s="6" t="s">
        <v>29</v>
      </c>
      <c r="K82" s="11">
        <f>1+3*((1-J85^2)/J85^2)^(1/2)</f>
        <v>2.0888546027169355</v>
      </c>
    </row>
    <row r="83" spans="1:20" x14ac:dyDescent="0.2">
      <c r="E83" s="15" t="s">
        <v>20</v>
      </c>
      <c r="F83" s="27">
        <f>K82</f>
        <v>2.0888546027169355</v>
      </c>
      <c r="M83" s="33"/>
      <c r="N83" s="36"/>
      <c r="O83" s="33"/>
      <c r="P83" s="33"/>
      <c r="Q83" s="33"/>
      <c r="R83" s="33"/>
      <c r="S83" s="33"/>
      <c r="T83" s="33"/>
    </row>
    <row r="84" spans="1:20" x14ac:dyDescent="0.2">
      <c r="B84" s="15" t="s">
        <v>9</v>
      </c>
      <c r="C84" s="6" t="s">
        <v>25</v>
      </c>
      <c r="M84" s="33"/>
      <c r="N84" s="33"/>
      <c r="O84" s="33"/>
      <c r="P84" s="33"/>
      <c r="Q84" s="33"/>
      <c r="R84" s="33"/>
      <c r="S84" s="33"/>
      <c r="T84" s="33"/>
    </row>
    <row r="85" spans="1:20" x14ac:dyDescent="0.2">
      <c r="B85" s="22" t="s">
        <v>9</v>
      </c>
      <c r="C85" s="25">
        <f>F83*K24</f>
        <v>6.3310331128182353</v>
      </c>
      <c r="H85" s="6" t="s">
        <v>30</v>
      </c>
      <c r="I85" s="15"/>
      <c r="J85" s="26">
        <v>0.94</v>
      </c>
      <c r="M85" s="36"/>
      <c r="N85" s="33"/>
      <c r="O85" s="33"/>
      <c r="P85" s="33"/>
      <c r="Q85" s="33"/>
      <c r="R85" s="33"/>
      <c r="S85" s="33"/>
      <c r="T85" s="33"/>
    </row>
    <row r="86" spans="1:20" x14ac:dyDescent="0.2">
      <c r="E86" s="15" t="s">
        <v>6</v>
      </c>
      <c r="F86" s="6" t="s">
        <v>14</v>
      </c>
      <c r="M86" s="33"/>
      <c r="N86" s="33"/>
      <c r="O86" s="33"/>
      <c r="P86" s="33"/>
      <c r="Q86" s="34"/>
      <c r="R86" s="33"/>
      <c r="S86" s="33"/>
      <c r="T86" s="33"/>
    </row>
    <row r="87" spans="1:20" x14ac:dyDescent="0.2">
      <c r="E87" s="22" t="s">
        <v>6</v>
      </c>
      <c r="F87" s="25">
        <f>K24</f>
        <v>3.0308634715808247</v>
      </c>
      <c r="M87" s="33"/>
      <c r="N87" s="33"/>
      <c r="O87" s="33"/>
      <c r="P87" s="33"/>
      <c r="Q87" s="33"/>
      <c r="R87" s="33"/>
      <c r="S87" s="33"/>
      <c r="T87" s="33"/>
    </row>
    <row r="88" spans="1:20" x14ac:dyDescent="0.2">
      <c r="M88" s="36"/>
      <c r="N88" s="33"/>
      <c r="O88" s="33"/>
      <c r="P88" s="33"/>
      <c r="Q88" s="33"/>
      <c r="R88" s="33"/>
      <c r="S88" s="33"/>
      <c r="T88" s="33"/>
    </row>
    <row r="89" spans="1:20" x14ac:dyDescent="0.2">
      <c r="B89" s="15" t="s">
        <v>12</v>
      </c>
      <c r="C89" s="6" t="s">
        <v>26</v>
      </c>
      <c r="E89" s="15" t="s">
        <v>15</v>
      </c>
      <c r="F89" s="6" t="s">
        <v>27</v>
      </c>
      <c r="I89" s="15"/>
      <c r="J89" s="26"/>
      <c r="M89" s="33"/>
      <c r="N89" s="33"/>
      <c r="O89" s="33"/>
      <c r="P89" s="33"/>
      <c r="Q89" s="35"/>
      <c r="R89" s="33"/>
      <c r="S89" s="33"/>
      <c r="T89" s="33"/>
    </row>
    <row r="90" spans="1:20" x14ac:dyDescent="0.2">
      <c r="B90" s="15"/>
      <c r="E90" s="15" t="s">
        <v>15</v>
      </c>
      <c r="F90" s="26">
        <v>0</v>
      </c>
      <c r="G90" s="6" t="s">
        <v>21</v>
      </c>
      <c r="M90" s="33"/>
      <c r="N90" s="33"/>
      <c r="O90" s="33"/>
      <c r="P90" s="33"/>
      <c r="Q90" s="33"/>
      <c r="R90" s="33"/>
      <c r="S90" s="33"/>
      <c r="T90" s="33"/>
    </row>
    <row r="91" spans="1:20" x14ac:dyDescent="0.2">
      <c r="B91" s="15" t="s">
        <v>12</v>
      </c>
      <c r="C91" s="6" t="s">
        <v>22</v>
      </c>
      <c r="M91" s="33"/>
      <c r="N91" s="33"/>
      <c r="O91" s="33"/>
      <c r="P91" s="33"/>
      <c r="Q91" s="33"/>
      <c r="R91" s="33"/>
      <c r="S91" s="33"/>
      <c r="T91" s="33"/>
    </row>
    <row r="92" spans="1:20" x14ac:dyDescent="0.2">
      <c r="B92" s="22" t="s">
        <v>12</v>
      </c>
      <c r="C92" s="25">
        <f>F90*K24</f>
        <v>0</v>
      </c>
    </row>
    <row r="94" spans="1:20" x14ac:dyDescent="0.2">
      <c r="A94" s="16" t="s">
        <v>23</v>
      </c>
    </row>
  </sheetData>
  <mergeCells count="3">
    <mergeCell ref="A3:A9"/>
    <mergeCell ref="A10:A16"/>
    <mergeCell ref="A17:A23"/>
  </mergeCells>
  <phoneticPr fontId="0" type="noConversion"/>
  <pageMargins left="0.3" right="0.3" top="0.28000000000000003" bottom="0.25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X-S</vt:lpstr>
      <vt:lpstr>Hoja1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2016-06-07T14:10:06Z</cp:lastPrinted>
  <dcterms:created xsi:type="dcterms:W3CDTF">2010-06-22T21:37:49Z</dcterms:created>
  <dcterms:modified xsi:type="dcterms:W3CDTF">2019-01-30T13:26:37Z</dcterms:modified>
</cp:coreProperties>
</file>