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D73" i="1"/>
  <c r="D74"/>
  <c r="D76" s="1"/>
  <c r="D78" s="1"/>
  <c r="C71"/>
  <c r="D69"/>
  <c r="D68"/>
  <c r="C60"/>
  <c r="C59"/>
  <c r="C56"/>
  <c r="C55"/>
  <c r="E48"/>
  <c r="C54"/>
  <c r="C31"/>
  <c r="D31" s="1"/>
  <c r="B32" l="1"/>
  <c r="C32" l="1"/>
  <c r="B33" s="1"/>
  <c r="C33" s="1"/>
  <c r="B34" l="1"/>
  <c r="D33"/>
  <c r="D32"/>
  <c r="C34"/>
  <c r="B35" s="1"/>
  <c r="D34" l="1"/>
  <c r="C35"/>
  <c r="B36" s="1"/>
  <c r="D35" l="1"/>
  <c r="C36"/>
  <c r="B37" s="1"/>
  <c r="C37" s="1"/>
  <c r="D36" l="1"/>
  <c r="B38"/>
  <c r="C38" s="1"/>
  <c r="D37"/>
  <c r="B39" l="1"/>
  <c r="D38"/>
  <c r="C39" l="1"/>
  <c r="B40" s="1"/>
  <c r="D39" l="1"/>
  <c r="D40"/>
  <c r="C40"/>
  <c r="B41" s="1"/>
  <c r="C41" l="1"/>
  <c r="B42" s="1"/>
  <c r="D41" l="1"/>
  <c r="C42"/>
  <c r="D42" s="1"/>
  <c r="B43" l="1"/>
  <c r="C43" l="1"/>
  <c r="D43" l="1"/>
  <c r="B44"/>
  <c r="C44" s="1"/>
  <c r="B45" l="1"/>
  <c r="C45" s="1"/>
  <c r="D44"/>
  <c r="D45" l="1"/>
  <c r="B46"/>
  <c r="C46" s="1"/>
  <c r="B47" l="1"/>
  <c r="C47" s="1"/>
  <c r="D47" s="1"/>
  <c r="D46"/>
  <c r="D48" l="1"/>
  <c r="F46" l="1"/>
  <c r="F47"/>
  <c r="F36"/>
  <c r="F43"/>
  <c r="F31"/>
  <c r="F32"/>
  <c r="F41"/>
  <c r="F39"/>
  <c r="F42"/>
  <c r="F45"/>
  <c r="C51"/>
  <c r="F35"/>
  <c r="F38"/>
  <c r="F37"/>
  <c r="F44"/>
  <c r="F34"/>
  <c r="F33"/>
  <c r="F40"/>
  <c r="F48" l="1"/>
  <c r="G48" s="1"/>
  <c r="C52" s="1"/>
</calcChain>
</file>

<file path=xl/sharedStrings.xml><?xml version="1.0" encoding="utf-8"?>
<sst xmlns="http://schemas.openxmlformats.org/spreadsheetml/2006/main" count="91" uniqueCount="86">
  <si>
    <t>EJEMPLO DE CAPACIDAD DE PROCESO</t>
  </si>
  <si>
    <t>Una fábrica de bolsas de plástico recibe un pedido de un cliente importante para la fabricación de 1.800.000 unidades de bolsas para envasar leche y exportar. El envase plástico debe tener especificaciones estrictas de calidad tanto en el espesor (80 micras) como en el sellamiento. Las especificaciones de calidad requeridos por el cliente son:</t>
  </si>
  <si>
    <t>1.- Dimensiones: largo = 18 cm; Ancho = 12 cm; En estas medidas debe caber exactamente 1 lt. De leche.</t>
  </si>
  <si>
    <t>2.- Espesor del plástico = Mín. 80 umm</t>
  </si>
  <si>
    <t>3.- Plástico del tipo opaco.</t>
  </si>
  <si>
    <t>Dado que es un pedido muy especial, deciden fabricar una cantidad de muestra de 1000 unidades antes de iniciar la producción.</t>
  </si>
  <si>
    <t>A.- PROCESOS IDENTIFICADOS:</t>
  </si>
  <si>
    <t>Nro.</t>
  </si>
  <si>
    <t>Especificaciones</t>
  </si>
  <si>
    <t>Proceso</t>
  </si>
  <si>
    <t>Caract. De calidad</t>
  </si>
  <si>
    <t>Fabricación de la "manga" de plástico</t>
  </si>
  <si>
    <t>Ancho de la manga</t>
  </si>
  <si>
    <t>A=12 +- 0,05 cm</t>
  </si>
  <si>
    <t>Dosificación de los pelets de plástico</t>
  </si>
  <si>
    <t>Para 80 umm se necesita 2,5 Kg/hora</t>
  </si>
  <si>
    <t>Corte de las bolsas</t>
  </si>
  <si>
    <t>Largo de la bolsa</t>
  </si>
  <si>
    <t>L=18 +- 0,05 cm</t>
  </si>
  <si>
    <t>Sello de un extremo</t>
  </si>
  <si>
    <t>Hermético</t>
  </si>
  <si>
    <t>Sello al vacío dejando un borde de 2 mm</t>
  </si>
  <si>
    <t>Criticidad</t>
  </si>
  <si>
    <t>B</t>
  </si>
  <si>
    <t>A</t>
  </si>
  <si>
    <t>Limpieza</t>
  </si>
  <si>
    <t>Sin particulas interiores</t>
  </si>
  <si>
    <t>0 residuos</t>
  </si>
  <si>
    <t>Diseño</t>
  </si>
  <si>
    <t>Sg. req. Del cliente</t>
  </si>
  <si>
    <t>sg. requerimientos</t>
  </si>
  <si>
    <t>C</t>
  </si>
  <si>
    <t>Observ.- costo</t>
  </si>
  <si>
    <t>A= Muy Crítico  B=Crítico   C= No crítico</t>
  </si>
  <si>
    <t>tiene relación con costos.</t>
  </si>
  <si>
    <t>De los procesos identificados vemos que hay 2 Muy Críticos, de ellos elegiremos el proceso 2 DOSIFICACION DE LOS PELETS ya que</t>
  </si>
  <si>
    <t xml:space="preserve">B.- HOJA DE VERIFICACION: </t>
  </si>
  <si>
    <t>En esta hoja de verificación o recogida de datos, se ha controlado el peso de cada bolsa, además de otras características de calidad que</t>
  </si>
  <si>
    <t>el cliente ha estipulado.</t>
  </si>
  <si>
    <t>EL LIMITE DE TOLERANCIA T que es la característica de calidad del cliente es:</t>
  </si>
  <si>
    <t>Peso de cada bolsa (sg. espesor) = 50 +1,5 - 1,2 gr.</t>
  </si>
  <si>
    <t xml:space="preserve">EL LIMITE DE CONTROL, se ha obtenido del proceso normal (es un dato) y es: </t>
  </si>
  <si>
    <t>Esta hoja de verificación nos da los siguientes resultados:</t>
  </si>
  <si>
    <t>CLASE</t>
  </si>
  <si>
    <t>INTERVALO DE CLASE</t>
  </si>
  <si>
    <t>Xi</t>
  </si>
  <si>
    <t>Frec.</t>
  </si>
  <si>
    <t>S</t>
  </si>
  <si>
    <t>S^2</t>
  </si>
  <si>
    <t>C) CAPACIDAD DEL PROCESO</t>
  </si>
  <si>
    <t>Xi media de los puntos medios de cada clase =</t>
  </si>
  <si>
    <t>grs.</t>
  </si>
  <si>
    <t>S Desviación estándar =</t>
  </si>
  <si>
    <t>T = LTS - LTI  =</t>
  </si>
  <si>
    <t xml:space="preserve">T = 50 +2 - 1 gr.  =&gt;  </t>
  </si>
  <si>
    <t>LTS =</t>
  </si>
  <si>
    <t>LTI =</t>
  </si>
  <si>
    <t>LCI =</t>
  </si>
  <si>
    <t>LCS =</t>
  </si>
  <si>
    <t>LC = 50+2,15 - 1,13</t>
  </si>
  <si>
    <t xml:space="preserve">M= (LCS+LCI)/2  = </t>
  </si>
  <si>
    <t>K=I M - Xi I/ (T/2) =</t>
  </si>
  <si>
    <t>D) INDICES DE CAPACIDAD</t>
  </si>
  <si>
    <t>Cp = (LTS-LTI)/6S   =</t>
  </si>
  <si>
    <t>Potencial</t>
  </si>
  <si>
    <t>Real</t>
  </si>
  <si>
    <t>Cpk = (1-K)Cp  =</t>
  </si>
  <si>
    <r>
      <rPr>
        <b/>
        <sz val="10"/>
        <color theme="1"/>
        <rFont val="Arial Narrow"/>
        <family val="2"/>
      </rPr>
      <t>E) RESPUESTA:</t>
    </r>
    <r>
      <rPr>
        <sz val="10"/>
        <color theme="1"/>
        <rFont val="Arial Narrow"/>
        <family val="2"/>
      </rPr>
      <t xml:space="preserve"> El proceso es capaz?</t>
    </r>
  </si>
  <si>
    <t>Qué dice la teoría?. NIVEL 3: Cp &lt; 1 = PROCESO ROJO</t>
  </si>
  <si>
    <t>La capacidad del proceso es inadecuada.</t>
  </si>
  <si>
    <t>Se recomienda la prueba 100% del producto.</t>
  </si>
  <si>
    <t>QUE PASA SI CONTINUAMOS LA PRODUCCIÓN PESE A ESTA ADVERTENCIA?</t>
  </si>
  <si>
    <t>El Xi de los LIMITES DE TOLERANCIA = LTS - LTI/2 =</t>
  </si>
  <si>
    <t>El Xi de los LIMITES DE CONTROL = LCS - LCI/2 =</t>
  </si>
  <si>
    <t>GRS. POR UNIDAD</t>
  </si>
  <si>
    <t>US$/BOLSA</t>
  </si>
  <si>
    <t>US$ por gramo de materia prima</t>
  </si>
  <si>
    <t>DIFERENCIA O EXCESO =</t>
  </si>
  <si>
    <t>US$ exceso por bolsa.</t>
  </si>
  <si>
    <t>FABRICAMOS 1,800.000 UNIDADES = US$ EXCESO POR BOLSA * TOTAL DE BOLSAS</t>
  </si>
  <si>
    <t xml:space="preserve">       CADA BOLSA PESA 50 GR = 0,29us$/50 GR =</t>
  </si>
  <si>
    <t>COSTO DE EXCESO POR CADA BOLSA = 0,14 * 0,0058</t>
  </si>
  <si>
    <t>US$</t>
  </si>
  <si>
    <t>El costo de la Tonelada de pelets es de US$ 3800 y se fabrica hasta 20.000 bolsas</t>
  </si>
  <si>
    <t xml:space="preserve">COSTO POR GR. DE MATERIA PRIMA = us$ 3800/20.000 BOLSAS = </t>
  </si>
  <si>
    <t>SI BIEN EL COSTO DESPERDICIO NO ES SIGNIFICATIVO; SIN EMBARGO EL MAYOR PERJUICIO SERÁ LA FABRICACIÓN DE PRODUCTOS NO CONFORMES CON LA ESPECIFICACION DEL CLIENTE Y SERA RECHAZADA LA PRODUCCION CON UNA PRUEBA POR MUESTREO</t>
  </si>
</sst>
</file>

<file path=xl/styles.xml><?xml version="1.0" encoding="utf-8"?>
<styleSheet xmlns="http://schemas.openxmlformats.org/spreadsheetml/2006/main">
  <numFmts count="5">
    <numFmt numFmtId="164" formatCode="0.0000000"/>
    <numFmt numFmtId="167" formatCode="0.0000"/>
    <numFmt numFmtId="168" formatCode="0.000"/>
    <numFmt numFmtId="171" formatCode="0.0E+00"/>
    <numFmt numFmtId="174" formatCode="0.000000E+00"/>
  </numFmts>
  <fonts count="3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8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171" fontId="1" fillId="0" borderId="1" xfId="0" applyNumberFormat="1" applyFont="1" applyBorder="1"/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11" xfId="0" applyFont="1" applyBorder="1"/>
    <xf numFmtId="0" fontId="1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/>
    <xf numFmtId="168" fontId="2" fillId="0" borderId="6" xfId="0" applyNumberFormat="1" applyFont="1" applyBorder="1"/>
    <xf numFmtId="167" fontId="2" fillId="0" borderId="0" xfId="0" applyNumberFormat="1" applyFont="1"/>
    <xf numFmtId="168" fontId="2" fillId="0" borderId="0" xfId="0" applyNumberFormat="1" applyFont="1"/>
    <xf numFmtId="0" fontId="2" fillId="0" borderId="12" xfId="0" applyFont="1" applyBorder="1"/>
    <xf numFmtId="0" fontId="2" fillId="0" borderId="13" xfId="0" applyFont="1" applyBorder="1"/>
    <xf numFmtId="164" fontId="2" fillId="0" borderId="12" xfId="0" applyNumberFormat="1" applyFont="1" applyBorder="1"/>
    <xf numFmtId="174" fontId="1" fillId="0" borderId="0" xfId="0" applyNumberFormat="1" applyFont="1"/>
    <xf numFmtId="2" fontId="2" fillId="0" borderId="0" xfId="0" applyNumberFormat="1" applyFont="1"/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histograma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Hoja1!$I$30</c:f>
              <c:strCache>
                <c:ptCount val="1"/>
                <c:pt idx="0">
                  <c:v>Frec.</c:v>
                </c:pt>
              </c:strCache>
            </c:strRef>
          </c:tx>
          <c:cat>
            <c:numRef>
              <c:f>Hoja1!$J$31:$J$47</c:f>
              <c:numCache>
                <c:formatCode>General</c:formatCode>
                <c:ptCount val="17"/>
                <c:pt idx="0">
                  <c:v>48.325000000000003</c:v>
                </c:pt>
                <c:pt idx="1">
                  <c:v>48.575000000000003</c:v>
                </c:pt>
                <c:pt idx="2">
                  <c:v>48.825000000000003</c:v>
                </c:pt>
                <c:pt idx="3">
                  <c:v>49.075000000000003</c:v>
                </c:pt>
                <c:pt idx="4">
                  <c:v>49.325000000000003</c:v>
                </c:pt>
                <c:pt idx="5">
                  <c:v>49.575000000000003</c:v>
                </c:pt>
                <c:pt idx="6">
                  <c:v>49.825000000000003</c:v>
                </c:pt>
                <c:pt idx="7">
                  <c:v>50.075000000000003</c:v>
                </c:pt>
                <c:pt idx="8">
                  <c:v>50.325000000000003</c:v>
                </c:pt>
                <c:pt idx="9">
                  <c:v>50.575000000000003</c:v>
                </c:pt>
                <c:pt idx="10">
                  <c:v>50.825000000000003</c:v>
                </c:pt>
                <c:pt idx="11">
                  <c:v>51.075000000000003</c:v>
                </c:pt>
                <c:pt idx="12">
                  <c:v>51.325000000000003</c:v>
                </c:pt>
                <c:pt idx="13">
                  <c:v>51.575000000000003</c:v>
                </c:pt>
                <c:pt idx="14">
                  <c:v>51.825000000000003</c:v>
                </c:pt>
                <c:pt idx="15">
                  <c:v>52.075000000000003</c:v>
                </c:pt>
                <c:pt idx="16">
                  <c:v>52.325000000000003</c:v>
                </c:pt>
              </c:numCache>
            </c:numRef>
          </c:cat>
          <c:val>
            <c:numRef>
              <c:f>Hoja1!$I$31:$I$47</c:f>
              <c:numCache>
                <c:formatCode>General</c:formatCode>
                <c:ptCount val="17"/>
                <c:pt idx="0">
                  <c:v>8</c:v>
                </c:pt>
                <c:pt idx="1">
                  <c:v>15</c:v>
                </c:pt>
                <c:pt idx="2">
                  <c:v>27</c:v>
                </c:pt>
                <c:pt idx="3">
                  <c:v>38</c:v>
                </c:pt>
                <c:pt idx="4">
                  <c:v>45</c:v>
                </c:pt>
                <c:pt idx="5">
                  <c:v>71</c:v>
                </c:pt>
                <c:pt idx="6">
                  <c:v>89</c:v>
                </c:pt>
                <c:pt idx="7">
                  <c:v>104</c:v>
                </c:pt>
                <c:pt idx="8">
                  <c:v>117</c:v>
                </c:pt>
                <c:pt idx="9">
                  <c:v>101</c:v>
                </c:pt>
                <c:pt idx="10">
                  <c:v>98</c:v>
                </c:pt>
                <c:pt idx="11">
                  <c:v>82</c:v>
                </c:pt>
                <c:pt idx="12">
                  <c:v>71</c:v>
                </c:pt>
                <c:pt idx="13">
                  <c:v>58</c:v>
                </c:pt>
                <c:pt idx="14">
                  <c:v>41</c:v>
                </c:pt>
                <c:pt idx="15">
                  <c:v>24</c:v>
                </c:pt>
                <c:pt idx="16">
                  <c:v>11</c:v>
                </c:pt>
              </c:numCache>
            </c:numRef>
          </c:val>
        </c:ser>
        <c:axId val="129990016"/>
        <c:axId val="130014208"/>
      </c:barChart>
      <c:catAx>
        <c:axId val="129990016"/>
        <c:scaling>
          <c:orientation val="minMax"/>
        </c:scaling>
        <c:axPos val="b"/>
        <c:numFmt formatCode="General" sourceLinked="1"/>
        <c:tickLblPos val="nextTo"/>
        <c:txPr>
          <a:bodyPr rot="-4680000"/>
          <a:lstStyle/>
          <a:p>
            <a:pPr>
              <a:defRPr/>
            </a:pPr>
            <a:endParaRPr lang="es-ES"/>
          </a:p>
        </c:txPr>
        <c:crossAx val="130014208"/>
        <c:crosses val="autoZero"/>
        <c:auto val="1"/>
        <c:lblAlgn val="ctr"/>
        <c:lblOffset val="100"/>
      </c:catAx>
      <c:valAx>
        <c:axId val="130014208"/>
        <c:scaling>
          <c:orientation val="minMax"/>
        </c:scaling>
        <c:axPos val="l"/>
        <c:majorGridlines/>
        <c:numFmt formatCode="General" sourceLinked="1"/>
        <c:tickLblPos val="nextTo"/>
        <c:crossAx val="1299900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419100</xdr:colOff>
      <xdr:row>29</xdr:row>
      <xdr:rowOff>66675</xdr:rowOff>
    </xdr:from>
    <xdr:to>
      <xdr:col>16</xdr:col>
      <xdr:colOff>419100</xdr:colOff>
      <xdr:row>46</xdr:row>
      <xdr:rowOff>47625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6"/>
  <sheetViews>
    <sheetView tabSelected="1" workbookViewId="0">
      <selection activeCell="E85" sqref="E85"/>
    </sheetView>
  </sheetViews>
  <sheetFormatPr baseColWidth="10" defaultRowHeight="12.75"/>
  <cols>
    <col min="1" max="1" width="7.140625" style="2" customWidth="1"/>
    <col min="2" max="2" width="26.5703125" style="2" bestFit="1" customWidth="1"/>
    <col min="3" max="3" width="18" style="2" bestFit="1" customWidth="1"/>
    <col min="4" max="4" width="14" style="2" customWidth="1"/>
    <col min="5" max="5" width="8.28515625" style="2" bestFit="1" customWidth="1"/>
    <col min="6" max="8" width="11.42578125" style="2"/>
    <col min="9" max="9" width="4.7109375" style="2" bestFit="1" customWidth="1"/>
    <col min="10" max="10" width="6.140625" style="2" bestFit="1" customWidth="1"/>
    <col min="11" max="16384" width="11.42578125" style="2"/>
  </cols>
  <sheetData>
    <row r="1" spans="1:9">
      <c r="A1" s="4" t="s">
        <v>0</v>
      </c>
    </row>
    <row r="2" spans="1:9" ht="41.25" customHeight="1">
      <c r="A2" s="1" t="s">
        <v>1</v>
      </c>
      <c r="B2" s="1"/>
      <c r="C2" s="1"/>
      <c r="D2" s="1"/>
      <c r="E2" s="1"/>
      <c r="F2" s="1"/>
      <c r="G2" s="1"/>
      <c r="H2" s="35"/>
      <c r="I2" s="3"/>
    </row>
    <row r="3" spans="1:9">
      <c r="A3" s="2" t="s">
        <v>2</v>
      </c>
    </row>
    <row r="4" spans="1:9">
      <c r="A4" s="2" t="s">
        <v>3</v>
      </c>
    </row>
    <row r="5" spans="1:9">
      <c r="A5" s="2" t="s">
        <v>4</v>
      </c>
    </row>
    <row r="6" spans="1:9">
      <c r="A6" s="2" t="s">
        <v>5</v>
      </c>
    </row>
    <row r="7" spans="1:9" ht="21" customHeight="1" thickBot="1">
      <c r="A7" s="4" t="s">
        <v>6</v>
      </c>
    </row>
    <row r="8" spans="1:9" s="5" customFormat="1" ht="13.5" thickBot="1">
      <c r="A8" s="14" t="s">
        <v>7</v>
      </c>
      <c r="B8" s="15" t="s">
        <v>9</v>
      </c>
      <c r="C8" s="15" t="s">
        <v>10</v>
      </c>
      <c r="D8" s="15" t="s">
        <v>8</v>
      </c>
      <c r="E8" s="15" t="s">
        <v>22</v>
      </c>
      <c r="F8" s="16" t="s">
        <v>32</v>
      </c>
      <c r="G8" s="17"/>
      <c r="H8" s="36"/>
    </row>
    <row r="9" spans="1:9">
      <c r="A9" s="11">
        <v>1</v>
      </c>
      <c r="B9" s="11" t="s">
        <v>11</v>
      </c>
      <c r="C9" s="11" t="s">
        <v>12</v>
      </c>
      <c r="D9" s="11" t="s">
        <v>13</v>
      </c>
      <c r="E9" s="12" t="s">
        <v>23</v>
      </c>
      <c r="F9" s="13"/>
      <c r="G9" s="13"/>
      <c r="H9" s="28"/>
    </row>
    <row r="10" spans="1:9" ht="38.25">
      <c r="A10" s="6">
        <v>2</v>
      </c>
      <c r="B10" s="6" t="s">
        <v>14</v>
      </c>
      <c r="C10" s="9" t="s">
        <v>15</v>
      </c>
      <c r="D10" s="9" t="s">
        <v>40</v>
      </c>
      <c r="E10" s="18" t="s">
        <v>24</v>
      </c>
      <c r="F10" s="10" t="s">
        <v>83</v>
      </c>
      <c r="G10" s="10"/>
      <c r="H10" s="37"/>
    </row>
    <row r="11" spans="1:9">
      <c r="A11" s="6">
        <v>3</v>
      </c>
      <c r="B11" s="6" t="s">
        <v>16</v>
      </c>
      <c r="C11" s="6" t="s">
        <v>17</v>
      </c>
      <c r="D11" s="6" t="s">
        <v>18</v>
      </c>
      <c r="E11" s="7" t="s">
        <v>23</v>
      </c>
      <c r="F11" s="8"/>
      <c r="G11" s="8"/>
      <c r="H11" s="28"/>
    </row>
    <row r="12" spans="1:9" ht="38.25">
      <c r="A12" s="6">
        <v>4</v>
      </c>
      <c r="B12" s="6" t="s">
        <v>19</v>
      </c>
      <c r="C12" s="6" t="s">
        <v>20</v>
      </c>
      <c r="D12" s="9" t="s">
        <v>21</v>
      </c>
      <c r="E12" s="7" t="s">
        <v>23</v>
      </c>
      <c r="F12" s="8"/>
      <c r="G12" s="8"/>
      <c r="H12" s="28"/>
    </row>
    <row r="13" spans="1:9">
      <c r="A13" s="6">
        <v>5</v>
      </c>
      <c r="B13" s="6" t="s">
        <v>25</v>
      </c>
      <c r="C13" s="6" t="s">
        <v>26</v>
      </c>
      <c r="D13" s="6" t="s">
        <v>27</v>
      </c>
      <c r="E13" s="18" t="s">
        <v>24</v>
      </c>
      <c r="F13" s="8"/>
      <c r="G13" s="8"/>
      <c r="H13" s="28"/>
    </row>
    <row r="14" spans="1:9">
      <c r="A14" s="6">
        <v>6</v>
      </c>
      <c r="B14" s="6" t="s">
        <v>28</v>
      </c>
      <c r="C14" s="6" t="s">
        <v>29</v>
      </c>
      <c r="D14" s="6" t="s">
        <v>30</v>
      </c>
      <c r="E14" s="7" t="s">
        <v>31</v>
      </c>
      <c r="F14" s="8"/>
      <c r="G14" s="8"/>
      <c r="H14" s="28"/>
    </row>
    <row r="15" spans="1:9">
      <c r="A15" s="2" t="s">
        <v>33</v>
      </c>
    </row>
    <row r="17" spans="1:10">
      <c r="A17" s="2" t="s">
        <v>35</v>
      </c>
    </row>
    <row r="18" spans="1:10">
      <c r="A18" s="2" t="s">
        <v>34</v>
      </c>
    </row>
    <row r="19" spans="1:10" ht="18.75" customHeight="1">
      <c r="A19" s="4" t="s">
        <v>36</v>
      </c>
    </row>
    <row r="20" spans="1:10">
      <c r="A20" s="2" t="s">
        <v>37</v>
      </c>
    </row>
    <row r="21" spans="1:10">
      <c r="A21" s="2" t="s">
        <v>38</v>
      </c>
    </row>
    <row r="22" spans="1:10">
      <c r="A22" s="2" t="s">
        <v>39</v>
      </c>
    </row>
    <row r="23" spans="1:10">
      <c r="C23" s="4" t="s">
        <v>54</v>
      </c>
      <c r="D23" s="25" t="s">
        <v>55</v>
      </c>
      <c r="E23" s="26">
        <v>52</v>
      </c>
      <c r="F23" s="25" t="s">
        <v>56</v>
      </c>
      <c r="G23" s="26">
        <v>49</v>
      </c>
      <c r="H23" s="26"/>
    </row>
    <row r="25" spans="1:10">
      <c r="A25" s="2" t="s">
        <v>41</v>
      </c>
    </row>
    <row r="26" spans="1:10">
      <c r="C26" s="4" t="s">
        <v>59</v>
      </c>
      <c r="D26" s="25" t="s">
        <v>58</v>
      </c>
      <c r="E26" s="26">
        <v>52.15</v>
      </c>
      <c r="F26" s="25" t="s">
        <v>57</v>
      </c>
      <c r="G26" s="26">
        <v>48.87</v>
      </c>
      <c r="H26" s="26"/>
    </row>
    <row r="28" spans="1:10">
      <c r="A28" s="2" t="s">
        <v>42</v>
      </c>
    </row>
    <row r="29" spans="1:10" ht="13.5" thickBot="1"/>
    <row r="30" spans="1:10" s="5" customFormat="1" ht="13.5" thickBot="1">
      <c r="A30" s="14" t="s">
        <v>43</v>
      </c>
      <c r="B30" s="16" t="s">
        <v>44</v>
      </c>
      <c r="C30" s="16"/>
      <c r="D30" s="15" t="s">
        <v>45</v>
      </c>
      <c r="E30" s="32" t="s">
        <v>46</v>
      </c>
      <c r="F30" s="14" t="s">
        <v>48</v>
      </c>
      <c r="G30" s="19" t="s">
        <v>47</v>
      </c>
      <c r="H30" s="36"/>
      <c r="I30" s="14" t="s">
        <v>46</v>
      </c>
      <c r="J30" s="19" t="s">
        <v>45</v>
      </c>
    </row>
    <row r="31" spans="1:10">
      <c r="A31" s="11">
        <v>1</v>
      </c>
      <c r="B31" s="12">
        <v>48.2</v>
      </c>
      <c r="C31" s="12">
        <f>B31+0.25</f>
        <v>48.45</v>
      </c>
      <c r="D31" s="12">
        <f>(C31+B31)/2</f>
        <v>48.325000000000003</v>
      </c>
      <c r="E31" s="29">
        <v>8</v>
      </c>
      <c r="F31" s="11">
        <f>(D$48-D31)^2</f>
        <v>4.0000000000000284</v>
      </c>
      <c r="G31" s="11"/>
      <c r="H31" s="27"/>
      <c r="I31" s="11">
        <v>8</v>
      </c>
      <c r="J31" s="11">
        <v>48.325000000000003</v>
      </c>
    </row>
    <row r="32" spans="1:10">
      <c r="A32" s="6">
        <v>2</v>
      </c>
      <c r="B32" s="7">
        <f>C31</f>
        <v>48.45</v>
      </c>
      <c r="C32" s="7">
        <f t="shared" ref="C32:C47" si="0">B32+0.25</f>
        <v>48.7</v>
      </c>
      <c r="D32" s="7">
        <f t="shared" ref="D32:D47" si="1">(C32+B32)/2</f>
        <v>48.575000000000003</v>
      </c>
      <c r="E32" s="30">
        <v>15</v>
      </c>
      <c r="F32" s="6">
        <f>(D$48-D32)^2</f>
        <v>3.0625000000000249</v>
      </c>
      <c r="G32" s="11"/>
      <c r="H32" s="27"/>
      <c r="I32" s="6">
        <v>15</v>
      </c>
      <c r="J32" s="6">
        <v>48.575000000000003</v>
      </c>
    </row>
    <row r="33" spans="1:10">
      <c r="A33" s="6">
        <v>3</v>
      </c>
      <c r="B33" s="7">
        <f>C32</f>
        <v>48.7</v>
      </c>
      <c r="C33" s="7">
        <f t="shared" si="0"/>
        <v>48.95</v>
      </c>
      <c r="D33" s="7">
        <f t="shared" si="1"/>
        <v>48.825000000000003</v>
      </c>
      <c r="E33" s="30">
        <v>27</v>
      </c>
      <c r="F33" s="6">
        <f>(D$48-D33)^2</f>
        <v>2.2500000000000213</v>
      </c>
      <c r="G33" s="11"/>
      <c r="H33" s="27"/>
      <c r="I33" s="6">
        <v>27</v>
      </c>
      <c r="J33" s="6">
        <v>48.825000000000003</v>
      </c>
    </row>
    <row r="34" spans="1:10">
      <c r="A34" s="6">
        <v>4</v>
      </c>
      <c r="B34" s="7">
        <f>C33</f>
        <v>48.95</v>
      </c>
      <c r="C34" s="7">
        <f t="shared" si="0"/>
        <v>49.2</v>
      </c>
      <c r="D34" s="7">
        <f t="shared" si="1"/>
        <v>49.075000000000003</v>
      </c>
      <c r="E34" s="30">
        <v>38</v>
      </c>
      <c r="F34" s="6">
        <f>(D$48-D34)^2</f>
        <v>1.5625000000000178</v>
      </c>
      <c r="G34" s="11"/>
      <c r="H34" s="27"/>
      <c r="I34" s="6">
        <v>38</v>
      </c>
      <c r="J34" s="6">
        <v>49.075000000000003</v>
      </c>
    </row>
    <row r="35" spans="1:10">
      <c r="A35" s="6">
        <v>5</v>
      </c>
      <c r="B35" s="7">
        <f>C34</f>
        <v>49.2</v>
      </c>
      <c r="C35" s="7">
        <f t="shared" si="0"/>
        <v>49.45</v>
      </c>
      <c r="D35" s="7">
        <f t="shared" si="1"/>
        <v>49.325000000000003</v>
      </c>
      <c r="E35" s="30">
        <v>45</v>
      </c>
      <c r="F35" s="6">
        <f>(D$48-D35)^2</f>
        <v>1.0000000000000142</v>
      </c>
      <c r="G35" s="11"/>
      <c r="H35" s="27"/>
      <c r="I35" s="6">
        <v>45</v>
      </c>
      <c r="J35" s="6">
        <v>49.325000000000003</v>
      </c>
    </row>
    <row r="36" spans="1:10">
      <c r="A36" s="6">
        <v>6</v>
      </c>
      <c r="B36" s="7">
        <f>C35</f>
        <v>49.45</v>
      </c>
      <c r="C36" s="7">
        <f t="shared" si="0"/>
        <v>49.7</v>
      </c>
      <c r="D36" s="7">
        <f t="shared" si="1"/>
        <v>49.575000000000003</v>
      </c>
      <c r="E36" s="30">
        <v>71</v>
      </c>
      <c r="F36" s="6">
        <f>(D$48-D36)^2</f>
        <v>0.56250000000001066</v>
      </c>
      <c r="G36" s="11"/>
      <c r="H36" s="27"/>
      <c r="I36" s="6">
        <v>71</v>
      </c>
      <c r="J36" s="6">
        <v>49.575000000000003</v>
      </c>
    </row>
    <row r="37" spans="1:10">
      <c r="A37" s="6">
        <v>7</v>
      </c>
      <c r="B37" s="7">
        <f t="shared" ref="B37:B47" si="2">C36</f>
        <v>49.7</v>
      </c>
      <c r="C37" s="7">
        <f t="shared" si="0"/>
        <v>49.95</v>
      </c>
      <c r="D37" s="7">
        <f t="shared" si="1"/>
        <v>49.825000000000003</v>
      </c>
      <c r="E37" s="30">
        <v>89</v>
      </c>
      <c r="F37" s="6">
        <f>(D$48-D37)^2</f>
        <v>0.25000000000000711</v>
      </c>
      <c r="G37" s="11"/>
      <c r="H37" s="27"/>
      <c r="I37" s="6">
        <v>89</v>
      </c>
      <c r="J37" s="6">
        <v>49.825000000000003</v>
      </c>
    </row>
    <row r="38" spans="1:10">
      <c r="A38" s="6">
        <v>8</v>
      </c>
      <c r="B38" s="7">
        <f t="shared" si="2"/>
        <v>49.95</v>
      </c>
      <c r="C38" s="7">
        <f t="shared" si="0"/>
        <v>50.2</v>
      </c>
      <c r="D38" s="7">
        <f t="shared" si="1"/>
        <v>50.075000000000003</v>
      </c>
      <c r="E38" s="30">
        <v>104</v>
      </c>
      <c r="F38" s="6">
        <f>(D$48-D38)^2</f>
        <v>6.2500000000003553E-2</v>
      </c>
      <c r="G38" s="11"/>
      <c r="H38" s="27"/>
      <c r="I38" s="6">
        <v>104</v>
      </c>
      <c r="J38" s="6">
        <v>50.075000000000003</v>
      </c>
    </row>
    <row r="39" spans="1:10">
      <c r="A39" s="6">
        <v>9</v>
      </c>
      <c r="B39" s="7">
        <f t="shared" si="2"/>
        <v>50.2</v>
      </c>
      <c r="C39" s="7">
        <f t="shared" si="0"/>
        <v>50.45</v>
      </c>
      <c r="D39" s="7">
        <f t="shared" si="1"/>
        <v>50.325000000000003</v>
      </c>
      <c r="E39" s="30">
        <v>117</v>
      </c>
      <c r="F39" s="31">
        <f>(D$48-D39)^2</f>
        <v>5.0487097934144756E-29</v>
      </c>
      <c r="G39" s="11"/>
      <c r="H39" s="27"/>
      <c r="I39" s="6">
        <v>117</v>
      </c>
      <c r="J39" s="6">
        <v>50.325000000000003</v>
      </c>
    </row>
    <row r="40" spans="1:10">
      <c r="A40" s="6">
        <v>10</v>
      </c>
      <c r="B40" s="7">
        <f t="shared" si="2"/>
        <v>50.45</v>
      </c>
      <c r="C40" s="7">
        <f t="shared" si="0"/>
        <v>50.7</v>
      </c>
      <c r="D40" s="7">
        <f t="shared" si="1"/>
        <v>50.575000000000003</v>
      </c>
      <c r="E40" s="30">
        <v>101</v>
      </c>
      <c r="F40" s="6">
        <f>(D$48-D40)^2</f>
        <v>6.2499999999996447E-2</v>
      </c>
      <c r="G40" s="11"/>
      <c r="H40" s="27"/>
      <c r="I40" s="6">
        <v>101</v>
      </c>
      <c r="J40" s="6">
        <v>50.575000000000003</v>
      </c>
    </row>
    <row r="41" spans="1:10">
      <c r="A41" s="6">
        <v>11</v>
      </c>
      <c r="B41" s="7">
        <f t="shared" si="2"/>
        <v>50.7</v>
      </c>
      <c r="C41" s="7">
        <f t="shared" si="0"/>
        <v>50.95</v>
      </c>
      <c r="D41" s="7">
        <f t="shared" si="1"/>
        <v>50.825000000000003</v>
      </c>
      <c r="E41" s="30">
        <v>98</v>
      </c>
      <c r="F41" s="6">
        <f>(D$48-D41)^2</f>
        <v>0.24999999999999289</v>
      </c>
      <c r="G41" s="11"/>
      <c r="H41" s="27"/>
      <c r="I41" s="6">
        <v>98</v>
      </c>
      <c r="J41" s="6">
        <v>50.825000000000003</v>
      </c>
    </row>
    <row r="42" spans="1:10">
      <c r="A42" s="6">
        <v>12</v>
      </c>
      <c r="B42" s="7">
        <f t="shared" si="2"/>
        <v>50.95</v>
      </c>
      <c r="C42" s="7">
        <f t="shared" si="0"/>
        <v>51.2</v>
      </c>
      <c r="D42" s="7">
        <f t="shared" si="1"/>
        <v>51.075000000000003</v>
      </c>
      <c r="E42" s="30">
        <v>82</v>
      </c>
      <c r="F42" s="6">
        <f>(D$48-D42)^2</f>
        <v>0.56249999999998934</v>
      </c>
      <c r="G42" s="11"/>
      <c r="H42" s="27"/>
      <c r="I42" s="6">
        <v>82</v>
      </c>
      <c r="J42" s="6">
        <v>51.075000000000003</v>
      </c>
    </row>
    <row r="43" spans="1:10">
      <c r="A43" s="6">
        <v>13</v>
      </c>
      <c r="B43" s="7">
        <f t="shared" si="2"/>
        <v>51.2</v>
      </c>
      <c r="C43" s="7">
        <f t="shared" si="0"/>
        <v>51.45</v>
      </c>
      <c r="D43" s="7">
        <f t="shared" si="1"/>
        <v>51.325000000000003</v>
      </c>
      <c r="E43" s="30">
        <v>71</v>
      </c>
      <c r="F43" s="6">
        <f>(D$48-D43)^2</f>
        <v>0.99999999999998579</v>
      </c>
      <c r="G43" s="11"/>
      <c r="H43" s="27"/>
      <c r="I43" s="6">
        <v>71</v>
      </c>
      <c r="J43" s="6">
        <v>51.325000000000003</v>
      </c>
    </row>
    <row r="44" spans="1:10">
      <c r="A44" s="6">
        <v>14</v>
      </c>
      <c r="B44" s="7">
        <f t="shared" si="2"/>
        <v>51.45</v>
      </c>
      <c r="C44" s="7">
        <f t="shared" si="0"/>
        <v>51.7</v>
      </c>
      <c r="D44" s="7">
        <f t="shared" si="1"/>
        <v>51.575000000000003</v>
      </c>
      <c r="E44" s="30">
        <v>58</v>
      </c>
      <c r="F44" s="6">
        <f>(D$48-D44)^2</f>
        <v>1.5624999999999822</v>
      </c>
      <c r="G44" s="11"/>
      <c r="H44" s="27"/>
      <c r="I44" s="6">
        <v>58</v>
      </c>
      <c r="J44" s="6">
        <v>51.575000000000003</v>
      </c>
    </row>
    <row r="45" spans="1:10">
      <c r="A45" s="6">
        <v>15</v>
      </c>
      <c r="B45" s="7">
        <f t="shared" si="2"/>
        <v>51.7</v>
      </c>
      <c r="C45" s="7">
        <f t="shared" si="0"/>
        <v>51.95</v>
      </c>
      <c r="D45" s="21">
        <f t="shared" si="1"/>
        <v>51.825000000000003</v>
      </c>
      <c r="E45" s="6">
        <v>41</v>
      </c>
      <c r="F45" s="6">
        <f>(D$48-D45)^2</f>
        <v>2.2499999999999787</v>
      </c>
      <c r="G45" s="11"/>
      <c r="H45" s="27"/>
      <c r="I45" s="6">
        <v>41</v>
      </c>
      <c r="J45" s="6">
        <v>51.825000000000003</v>
      </c>
    </row>
    <row r="46" spans="1:10">
      <c r="A46" s="6">
        <v>16</v>
      </c>
      <c r="B46" s="7">
        <f t="shared" si="2"/>
        <v>51.95</v>
      </c>
      <c r="C46" s="7">
        <f t="shared" si="0"/>
        <v>52.2</v>
      </c>
      <c r="D46" s="21">
        <f t="shared" si="1"/>
        <v>52.075000000000003</v>
      </c>
      <c r="E46" s="6">
        <v>24</v>
      </c>
      <c r="F46" s="6">
        <f t="shared" ref="F46:F47" si="3">(D$48-D46)^2</f>
        <v>3.0624999999999751</v>
      </c>
      <c r="G46" s="11"/>
      <c r="H46" s="27"/>
      <c r="I46" s="6">
        <v>24</v>
      </c>
      <c r="J46" s="6">
        <v>52.075000000000003</v>
      </c>
    </row>
    <row r="47" spans="1:10" ht="13.5" thickBot="1">
      <c r="A47" s="6">
        <v>17</v>
      </c>
      <c r="B47" s="7">
        <f t="shared" si="2"/>
        <v>52.2</v>
      </c>
      <c r="C47" s="7">
        <f t="shared" si="0"/>
        <v>52.45</v>
      </c>
      <c r="D47" s="21">
        <f t="shared" si="1"/>
        <v>52.325000000000003</v>
      </c>
      <c r="E47" s="20">
        <v>11</v>
      </c>
      <c r="F47" s="20">
        <f t="shared" si="3"/>
        <v>3.9999999999999716</v>
      </c>
      <c r="G47" s="11"/>
      <c r="H47" s="27"/>
      <c r="I47" s="6">
        <v>11</v>
      </c>
      <c r="J47" s="6">
        <v>52.325000000000003</v>
      </c>
    </row>
    <row r="48" spans="1:10" ht="13.5" thickBot="1">
      <c r="D48" s="22">
        <f>SUM(D31:D47)/17</f>
        <v>50.32500000000001</v>
      </c>
      <c r="E48" s="34">
        <f>SUM(E31:E47)</f>
        <v>1000</v>
      </c>
      <c r="F48" s="33">
        <f>SUM(F31:F47)/17</f>
        <v>1.5</v>
      </c>
      <c r="G48" s="39">
        <f>F48^(1/2)</f>
        <v>1.2247448713915889</v>
      </c>
      <c r="H48" s="38"/>
    </row>
    <row r="50" spans="1:4">
      <c r="A50" s="4" t="s">
        <v>49</v>
      </c>
    </row>
    <row r="51" spans="1:4">
      <c r="A51" s="2" t="s">
        <v>50</v>
      </c>
      <c r="C51" s="2">
        <f>D48</f>
        <v>50.32500000000001</v>
      </c>
      <c r="D51" s="2" t="s">
        <v>51</v>
      </c>
    </row>
    <row r="52" spans="1:4">
      <c r="A52" s="2" t="s">
        <v>52</v>
      </c>
      <c r="C52" s="23">
        <f>G48</f>
        <v>1.2247448713915889</v>
      </c>
    </row>
    <row r="54" spans="1:4">
      <c r="B54" s="24" t="s">
        <v>53</v>
      </c>
      <c r="C54" s="25">
        <f>E23-G23</f>
        <v>3</v>
      </c>
    </row>
    <row r="55" spans="1:4">
      <c r="B55" s="24" t="s">
        <v>60</v>
      </c>
      <c r="C55" s="4">
        <f>(E26+G26)/2</f>
        <v>50.51</v>
      </c>
    </row>
    <row r="56" spans="1:4">
      <c r="B56" s="24" t="s">
        <v>61</v>
      </c>
      <c r="C56" s="40">
        <f>(C55-D48)/(C54/2)</f>
        <v>0.12333333333332537</v>
      </c>
    </row>
    <row r="57" spans="1:4">
      <c r="C57" s="4"/>
    </row>
    <row r="58" spans="1:4">
      <c r="A58" s="4" t="s">
        <v>62</v>
      </c>
      <c r="C58" s="4"/>
    </row>
    <row r="59" spans="1:4">
      <c r="A59" s="2" t="s">
        <v>64</v>
      </c>
      <c r="B59" s="24" t="s">
        <v>63</v>
      </c>
      <c r="C59" s="41">
        <f>C54/6*G48</f>
        <v>0.61237243569579447</v>
      </c>
    </row>
    <row r="60" spans="1:4">
      <c r="A60" s="2" t="s">
        <v>65</v>
      </c>
      <c r="B60" s="24" t="s">
        <v>66</v>
      </c>
      <c r="C60" s="40">
        <f>(1-C56)*C59</f>
        <v>0.53684650195998462</v>
      </c>
    </row>
    <row r="62" spans="1:4">
      <c r="A62" s="2" t="s">
        <v>67</v>
      </c>
    </row>
    <row r="63" spans="1:4">
      <c r="B63" s="4" t="s">
        <v>68</v>
      </c>
    </row>
    <row r="64" spans="1:4">
      <c r="B64" s="4" t="s">
        <v>69</v>
      </c>
    </row>
    <row r="65" spans="1:7">
      <c r="B65" s="4" t="s">
        <v>70</v>
      </c>
    </row>
    <row r="67" spans="1:7">
      <c r="A67" s="2" t="s">
        <v>71</v>
      </c>
    </row>
    <row r="68" spans="1:7">
      <c r="B68" s="2" t="s">
        <v>72</v>
      </c>
      <c r="D68" s="2">
        <f>(E23-G23)/2</f>
        <v>1.5</v>
      </c>
    </row>
    <row r="69" spans="1:7">
      <c r="B69" s="2" t="s">
        <v>73</v>
      </c>
      <c r="D69" s="2">
        <f>(E26-G26)/2</f>
        <v>1.6400000000000006</v>
      </c>
    </row>
    <row r="71" spans="1:7">
      <c r="B71" s="25" t="s">
        <v>77</v>
      </c>
      <c r="C71" s="4">
        <f>D69-D68</f>
        <v>0.14000000000000057</v>
      </c>
      <c r="D71" s="4" t="s">
        <v>74</v>
      </c>
    </row>
    <row r="73" spans="1:7" ht="13.5" thickBot="1">
      <c r="A73" s="2" t="s">
        <v>84</v>
      </c>
      <c r="D73" s="2">
        <f>3800/20000</f>
        <v>0.19</v>
      </c>
      <c r="E73" s="2" t="s">
        <v>75</v>
      </c>
    </row>
    <row r="74" spans="1:7" ht="13.5" thickBot="1">
      <c r="A74" s="34" t="s">
        <v>80</v>
      </c>
      <c r="B74" s="42"/>
      <c r="C74" s="42"/>
      <c r="D74" s="44">
        <f>D73/50</f>
        <v>3.8E-3</v>
      </c>
      <c r="E74" s="42" t="s">
        <v>76</v>
      </c>
      <c r="F74" s="42"/>
      <c r="G74" s="43"/>
    </row>
    <row r="76" spans="1:7">
      <c r="B76" s="2" t="s">
        <v>81</v>
      </c>
      <c r="D76" s="45">
        <f>C71*D74</f>
        <v>5.320000000000022E-4</v>
      </c>
      <c r="E76" s="2" t="s">
        <v>78</v>
      </c>
    </row>
    <row r="77" spans="1:7">
      <c r="A77" s="2" t="s">
        <v>79</v>
      </c>
    </row>
    <row r="78" spans="1:7">
      <c r="D78" s="46">
        <f>D76*1800000</f>
        <v>957.600000000004</v>
      </c>
      <c r="E78" s="4" t="s">
        <v>82</v>
      </c>
    </row>
    <row r="79" spans="1:7" ht="13.5" thickBot="1"/>
    <row r="80" spans="1:7" ht="42" customHeight="1" thickBot="1">
      <c r="A80" s="47" t="s">
        <v>85</v>
      </c>
      <c r="B80" s="48"/>
      <c r="C80" s="48"/>
      <c r="D80" s="48"/>
      <c r="E80" s="48"/>
      <c r="F80" s="48"/>
      <c r="G80" s="49"/>
    </row>
    <row r="86" spans="3:3">
      <c r="C86" s="4"/>
    </row>
  </sheetData>
  <mergeCells count="10">
    <mergeCell ref="F12:G12"/>
    <mergeCell ref="F13:G13"/>
    <mergeCell ref="F14:G14"/>
    <mergeCell ref="B30:C30"/>
    <mergeCell ref="A80:G80"/>
    <mergeCell ref="A2:G2"/>
    <mergeCell ref="F8:G8"/>
    <mergeCell ref="F9:G9"/>
    <mergeCell ref="F10:G10"/>
    <mergeCell ref="F11:G11"/>
  </mergeCells>
  <pageMargins left="0.31496062992125984" right="0.31496062992125984" top="0.15748031496062992" bottom="0.35433070866141736" header="0.31496062992125984" footer="0.31496062992125984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Oviedo Bellot</dc:creator>
  <cp:lastModifiedBy>Hugo Oviedo Bellot</cp:lastModifiedBy>
  <dcterms:created xsi:type="dcterms:W3CDTF">2015-07-01T13:24:50Z</dcterms:created>
  <dcterms:modified xsi:type="dcterms:W3CDTF">2015-07-01T20:20:27Z</dcterms:modified>
</cp:coreProperties>
</file>