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ntel\Downloads\"/>
    </mc:Choice>
  </mc:AlternateContent>
  <bookViews>
    <workbookView xWindow="0" yWindow="0" windowWidth="20490" windowHeight="7755" activeTab="4"/>
  </bookViews>
  <sheets>
    <sheet name="TEORIA" sheetId="5" r:id="rId1"/>
    <sheet name="GASTOS_OPERAC." sheetId="1" r:id="rId2"/>
    <sheet name="ORDEN" sheetId="2" r:id="rId3"/>
    <sheet name="FRECUENCIA" sheetId="4" r:id="rId4"/>
    <sheet name="GRAFICO" sheetId="3" r:id="rId5"/>
  </sheets>
  <calcPr calcId="152511"/>
</workbook>
</file>

<file path=xl/calcChain.xml><?xml version="1.0" encoding="utf-8"?>
<calcChain xmlns="http://schemas.openxmlformats.org/spreadsheetml/2006/main">
  <c r="D5" i="4" l="1"/>
  <c r="E5" i="4" s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C9" i="1"/>
  <c r="D9" i="1"/>
  <c r="E9" i="1"/>
  <c r="F9" i="1" s="1"/>
  <c r="H9" i="1"/>
  <c r="I9" i="1"/>
  <c r="E10" i="1"/>
  <c r="F10" i="1" s="1"/>
  <c r="J10" i="1"/>
  <c r="K10" i="1" s="1"/>
  <c r="E11" i="1"/>
  <c r="F11" i="1" s="1"/>
  <c r="J11" i="1"/>
  <c r="K11" i="1" s="1"/>
  <c r="E12" i="1"/>
  <c r="F12" i="1" s="1"/>
  <c r="J12" i="1"/>
  <c r="K12" i="1" s="1"/>
  <c r="E13" i="1"/>
  <c r="F13" i="1" s="1"/>
  <c r="J13" i="1"/>
  <c r="K13" i="1" s="1"/>
  <c r="E14" i="1"/>
  <c r="F14" i="1" s="1"/>
  <c r="J14" i="1"/>
  <c r="K14" i="1" s="1"/>
  <c r="E15" i="1"/>
  <c r="F15" i="1" s="1"/>
  <c r="J15" i="1"/>
  <c r="K15" i="1" s="1"/>
  <c r="E16" i="1"/>
  <c r="F16" i="1" s="1"/>
  <c r="J16" i="1"/>
  <c r="K16" i="1" s="1"/>
  <c r="E17" i="1"/>
  <c r="F17" i="1" s="1"/>
  <c r="J17" i="1"/>
  <c r="K17" i="1" s="1"/>
  <c r="E18" i="1"/>
  <c r="F18" i="1" s="1"/>
  <c r="J18" i="1"/>
  <c r="K18" i="1" s="1"/>
  <c r="C20" i="1"/>
  <c r="E20" i="1" s="1"/>
  <c r="F20" i="1" s="1"/>
  <c r="D20" i="1"/>
  <c r="H20" i="1"/>
  <c r="I20" i="1"/>
  <c r="E21" i="1"/>
  <c r="F21" i="1" s="1"/>
  <c r="J21" i="1"/>
  <c r="K21" i="1" s="1"/>
  <c r="E22" i="1"/>
  <c r="F22" i="1" s="1"/>
  <c r="J22" i="1"/>
  <c r="K22" i="1" s="1"/>
  <c r="E23" i="1"/>
  <c r="F23" i="1" s="1"/>
  <c r="J23" i="1"/>
  <c r="K23" i="1" s="1"/>
  <c r="E24" i="1"/>
  <c r="F24" i="1" s="1"/>
  <c r="J24" i="1"/>
  <c r="K24" i="1" s="1"/>
  <c r="C26" i="1"/>
  <c r="D26" i="1"/>
  <c r="E26" i="1"/>
  <c r="F26" i="1" s="1"/>
  <c r="H26" i="1"/>
  <c r="I26" i="1"/>
  <c r="E27" i="1"/>
  <c r="F27" i="1" s="1"/>
  <c r="J27" i="1"/>
  <c r="K27" i="1" s="1"/>
  <c r="E28" i="1"/>
  <c r="F28" i="1" s="1"/>
  <c r="J28" i="1"/>
  <c r="K28" i="1" s="1"/>
  <c r="E29" i="1"/>
  <c r="F29" i="1" s="1"/>
  <c r="J29" i="1"/>
  <c r="K29" i="1" s="1"/>
  <c r="E30" i="1"/>
  <c r="F30" i="1" s="1"/>
  <c r="J30" i="1"/>
  <c r="K30" i="1" s="1"/>
  <c r="C32" i="1"/>
  <c r="D32" i="1"/>
  <c r="E32" i="1"/>
  <c r="F32" i="1" s="1"/>
  <c r="H32" i="1"/>
  <c r="I32" i="1"/>
  <c r="E33" i="1"/>
  <c r="F33" i="1" s="1"/>
  <c r="J33" i="1"/>
  <c r="K33" i="1" s="1"/>
  <c r="E34" i="1"/>
  <c r="F34" i="1" s="1"/>
  <c r="J34" i="1"/>
  <c r="K34" i="1" s="1"/>
  <c r="E35" i="1"/>
  <c r="F35" i="1" s="1"/>
  <c r="J35" i="1"/>
  <c r="K35" i="1" s="1"/>
  <c r="E36" i="1"/>
  <c r="F36" i="1" s="1"/>
  <c r="J36" i="1"/>
  <c r="K36" i="1" s="1"/>
  <c r="E37" i="1"/>
  <c r="F37" i="1" s="1"/>
  <c r="J37" i="1"/>
  <c r="K37" i="1" s="1"/>
  <c r="E38" i="1"/>
  <c r="F38" i="1" s="1"/>
  <c r="J38" i="1"/>
  <c r="K38" i="1" s="1"/>
  <c r="E39" i="1"/>
  <c r="F39" i="1" s="1"/>
  <c r="J39" i="1"/>
  <c r="K39" i="1" s="1"/>
  <c r="E40" i="1"/>
  <c r="F40" i="1" s="1"/>
  <c r="J40" i="1"/>
  <c r="K40" i="1" s="1"/>
  <c r="C42" i="1"/>
  <c r="E42" i="1" s="1"/>
  <c r="F42" i="1" s="1"/>
  <c r="H42" i="1"/>
  <c r="I42" i="1"/>
  <c r="E43" i="1"/>
  <c r="F43" i="1"/>
  <c r="J43" i="1"/>
  <c r="E44" i="1"/>
  <c r="F44" i="1"/>
  <c r="J44" i="1"/>
  <c r="K44" i="1" s="1"/>
  <c r="E45" i="1"/>
  <c r="F45" i="1" s="1"/>
  <c r="J45" i="1"/>
  <c r="K45" i="1" s="1"/>
  <c r="E46" i="1"/>
  <c r="F46" i="1"/>
  <c r="J46" i="1"/>
  <c r="K46" i="1" s="1"/>
  <c r="C48" i="1"/>
  <c r="D48" i="1"/>
  <c r="E48" i="1" s="1"/>
  <c r="F48" i="1" s="1"/>
  <c r="H48" i="1"/>
  <c r="I48" i="1"/>
  <c r="E49" i="1"/>
  <c r="F49" i="1"/>
  <c r="J49" i="1"/>
  <c r="E50" i="1"/>
  <c r="F50" i="1"/>
  <c r="J50" i="1"/>
  <c r="K50" i="1" s="1"/>
  <c r="E51" i="1"/>
  <c r="F51" i="1" s="1"/>
  <c r="J51" i="1"/>
  <c r="K51" i="1" s="1"/>
  <c r="E52" i="1"/>
  <c r="F52" i="1"/>
  <c r="J52" i="1"/>
  <c r="K52" i="1" s="1"/>
  <c r="C54" i="1"/>
  <c r="C68" i="1" s="1"/>
  <c r="D54" i="1"/>
  <c r="E54" i="1" s="1"/>
  <c r="H54" i="1"/>
  <c r="H68" i="1" s="1"/>
  <c r="I54" i="1"/>
  <c r="E55" i="1"/>
  <c r="F55" i="1"/>
  <c r="J55" i="1"/>
  <c r="E56" i="1"/>
  <c r="F56" i="1"/>
  <c r="J56" i="1"/>
  <c r="K56" i="1" s="1"/>
  <c r="E57" i="1"/>
  <c r="F57" i="1" s="1"/>
  <c r="J57" i="1"/>
  <c r="K57" i="1" s="1"/>
  <c r="E58" i="1"/>
  <c r="F58" i="1"/>
  <c r="J58" i="1"/>
  <c r="K58" i="1" s="1"/>
  <c r="E59" i="1"/>
  <c r="F59" i="1"/>
  <c r="J59" i="1"/>
  <c r="K59" i="1" s="1"/>
  <c r="E60" i="1"/>
  <c r="F60" i="1"/>
  <c r="J60" i="1"/>
  <c r="K60" i="1" s="1"/>
  <c r="E61" i="1"/>
  <c r="F61" i="1" s="1"/>
  <c r="J61" i="1"/>
  <c r="K61" i="1" s="1"/>
  <c r="E62" i="1"/>
  <c r="F62" i="1"/>
  <c r="J62" i="1"/>
  <c r="K62" i="1" s="1"/>
  <c r="E63" i="1"/>
  <c r="F63" i="1"/>
  <c r="J63" i="1"/>
  <c r="K63" i="1" s="1"/>
  <c r="E64" i="1"/>
  <c r="F64" i="1"/>
  <c r="J64" i="1"/>
  <c r="K64" i="1" s="1"/>
  <c r="E65" i="1"/>
  <c r="F65" i="1" s="1"/>
  <c r="J65" i="1"/>
  <c r="K65" i="1" s="1"/>
  <c r="E66" i="1"/>
  <c r="F66" i="1"/>
  <c r="J66" i="1"/>
  <c r="K66" i="1" s="1"/>
  <c r="E67" i="1"/>
  <c r="F67" i="1"/>
  <c r="J67" i="1"/>
  <c r="K67" i="1" s="1"/>
  <c r="Q5" i="2"/>
  <c r="R5" i="2" s="1"/>
  <c r="Q6" i="2"/>
  <c r="R6" i="2" s="1"/>
  <c r="C7" i="2"/>
  <c r="D7" i="2"/>
  <c r="Q7" i="2"/>
  <c r="R7" i="2" s="1"/>
  <c r="E8" i="2"/>
  <c r="F8" i="2"/>
  <c r="K8" i="2"/>
  <c r="L8" i="2" s="1"/>
  <c r="Q8" i="2"/>
  <c r="R8" i="2"/>
  <c r="E9" i="2"/>
  <c r="F9" i="2" s="1"/>
  <c r="K9" i="2"/>
  <c r="L9" i="2" s="1"/>
  <c r="Q9" i="2"/>
  <c r="R9" i="2" s="1"/>
  <c r="E10" i="2"/>
  <c r="F10" i="2"/>
  <c r="K10" i="2"/>
  <c r="L10" i="2" s="1"/>
  <c r="Q10" i="2"/>
  <c r="R10" i="2"/>
  <c r="E11" i="2"/>
  <c r="F11" i="2" s="1"/>
  <c r="K11" i="2"/>
  <c r="L11" i="2"/>
  <c r="Q11" i="2"/>
  <c r="R11" i="2" s="1"/>
  <c r="E12" i="2"/>
  <c r="F12" i="2" s="1"/>
  <c r="K12" i="2"/>
  <c r="L12" i="2" s="1"/>
  <c r="Q12" i="2"/>
  <c r="R12" i="2"/>
  <c r="E13" i="2"/>
  <c r="F13" i="2" s="1"/>
  <c r="K13" i="2"/>
  <c r="L13" i="2"/>
  <c r="Q13" i="2"/>
  <c r="R13" i="2" s="1"/>
  <c r="E14" i="2"/>
  <c r="F14" i="2"/>
  <c r="K14" i="2"/>
  <c r="L14" i="2" s="1"/>
  <c r="Q14" i="2"/>
  <c r="R14" i="2" s="1"/>
  <c r="E15" i="2"/>
  <c r="F15" i="2" s="1"/>
  <c r="K15" i="2"/>
  <c r="L15" i="2"/>
  <c r="Q15" i="2"/>
  <c r="R15" i="2" s="1"/>
  <c r="E16" i="2"/>
  <c r="F16" i="2"/>
  <c r="K16" i="2"/>
  <c r="L16" i="2" s="1"/>
  <c r="Q16" i="2"/>
  <c r="R16" i="2"/>
  <c r="K17" i="2"/>
  <c r="L17" i="2" s="1"/>
  <c r="Q17" i="2"/>
  <c r="R17" i="2" s="1"/>
  <c r="C18" i="2"/>
  <c r="D18" i="2"/>
  <c r="K18" i="2"/>
  <c r="L18" i="2" s="1"/>
  <c r="Q18" i="2"/>
  <c r="R18" i="2" s="1"/>
  <c r="E19" i="2"/>
  <c r="F19" i="2"/>
  <c r="K19" i="2"/>
  <c r="L19" i="2" s="1"/>
  <c r="Q19" i="2"/>
  <c r="R19" i="2"/>
  <c r="E20" i="2"/>
  <c r="F20" i="2" s="1"/>
  <c r="K20" i="2"/>
  <c r="L20" i="2"/>
  <c r="Q20" i="2"/>
  <c r="R20" i="2" s="1"/>
  <c r="E21" i="2"/>
  <c r="F21" i="2" s="1"/>
  <c r="K21" i="2"/>
  <c r="L21" i="2" s="1"/>
  <c r="Q21" i="2"/>
  <c r="R21" i="2"/>
  <c r="E22" i="2"/>
  <c r="F22" i="2" s="1"/>
  <c r="K22" i="2"/>
  <c r="L22" i="2"/>
  <c r="Q22" i="2"/>
  <c r="R22" i="2" s="1"/>
  <c r="K23" i="2"/>
  <c r="L23" i="2"/>
  <c r="Q23" i="2"/>
  <c r="R23" i="2" s="1"/>
  <c r="C24" i="2"/>
  <c r="D24" i="2"/>
  <c r="K24" i="2"/>
  <c r="L24" i="2" s="1"/>
  <c r="Q24" i="2"/>
  <c r="R24" i="2"/>
  <c r="E25" i="2"/>
  <c r="K25" i="2"/>
  <c r="L25" i="2"/>
  <c r="Q25" i="2"/>
  <c r="R25" i="2" s="1"/>
  <c r="E26" i="2"/>
  <c r="F26" i="2"/>
  <c r="K26" i="2"/>
  <c r="L26" i="2" s="1"/>
  <c r="Q26" i="2"/>
  <c r="R26" i="2" s="1"/>
  <c r="E27" i="2"/>
  <c r="F27" i="2" s="1"/>
  <c r="K27" i="2"/>
  <c r="L27" i="2"/>
  <c r="Q27" i="2"/>
  <c r="R27" i="2" s="1"/>
  <c r="E28" i="2"/>
  <c r="F28" i="2"/>
  <c r="K28" i="2"/>
  <c r="L28" i="2" s="1"/>
  <c r="Q28" i="2"/>
  <c r="R28" i="2"/>
  <c r="K29" i="2"/>
  <c r="L29" i="2" s="1"/>
  <c r="Q29" i="2"/>
  <c r="R29" i="2" s="1"/>
  <c r="C30" i="2"/>
  <c r="D30" i="2"/>
  <c r="K30" i="2"/>
  <c r="L30" i="2" s="1"/>
  <c r="Q30" i="2"/>
  <c r="R30" i="2" s="1"/>
  <c r="E31" i="2"/>
  <c r="F31" i="2"/>
  <c r="K31" i="2"/>
  <c r="L31" i="2" s="1"/>
  <c r="Q31" i="2"/>
  <c r="R31" i="2"/>
  <c r="E32" i="2"/>
  <c r="F32" i="2" s="1"/>
  <c r="K32" i="2"/>
  <c r="L32" i="2"/>
  <c r="Q32" i="2"/>
  <c r="R32" i="2" s="1"/>
  <c r="E33" i="2"/>
  <c r="F33" i="2" s="1"/>
  <c r="K33" i="2"/>
  <c r="L33" i="2" s="1"/>
  <c r="Q33" i="2"/>
  <c r="R33" i="2"/>
  <c r="E34" i="2"/>
  <c r="F34" i="2" s="1"/>
  <c r="K34" i="2"/>
  <c r="L34" i="2"/>
  <c r="Q34" i="2"/>
  <c r="R34" i="2" s="1"/>
  <c r="E35" i="2"/>
  <c r="F35" i="2"/>
  <c r="K35" i="2"/>
  <c r="L35" i="2" s="1"/>
  <c r="Q35" i="2"/>
  <c r="R35" i="2" s="1"/>
  <c r="E36" i="2"/>
  <c r="F36" i="2" s="1"/>
  <c r="K36" i="2"/>
  <c r="L36" i="2"/>
  <c r="Q36" i="2"/>
  <c r="R36" i="2" s="1"/>
  <c r="E37" i="2"/>
  <c r="F37" i="2"/>
  <c r="K37" i="2"/>
  <c r="L37" i="2" s="1"/>
  <c r="Q37" i="2"/>
  <c r="R37" i="2"/>
  <c r="E38" i="2"/>
  <c r="F38" i="2" s="1"/>
  <c r="K38" i="2"/>
  <c r="L38" i="2" s="1"/>
  <c r="Q38" i="2"/>
  <c r="R38" i="2" s="1"/>
  <c r="K39" i="2"/>
  <c r="L39" i="2"/>
  <c r="Q39" i="2"/>
  <c r="R39" i="2" s="1"/>
  <c r="C40" i="2"/>
  <c r="D40" i="2"/>
  <c r="D66" i="2" s="1"/>
  <c r="K40" i="2"/>
  <c r="L40" i="2" s="1"/>
  <c r="Q40" i="2"/>
  <c r="R40" i="2"/>
  <c r="E41" i="2"/>
  <c r="K41" i="2"/>
  <c r="L41" i="2" s="1"/>
  <c r="Q41" i="2"/>
  <c r="R41" i="2" s="1"/>
  <c r="E42" i="2"/>
  <c r="F42" i="2"/>
  <c r="K42" i="2"/>
  <c r="L42" i="2" s="1"/>
  <c r="Q42" i="2"/>
  <c r="R42" i="2"/>
  <c r="E43" i="2"/>
  <c r="F43" i="2" s="1"/>
  <c r="K43" i="2"/>
  <c r="L43" i="2"/>
  <c r="Q43" i="2"/>
  <c r="R43" i="2" s="1"/>
  <c r="E44" i="2"/>
  <c r="F44" i="2" s="1"/>
  <c r="K44" i="2"/>
  <c r="L44" i="2" s="1"/>
  <c r="Q44" i="2"/>
  <c r="R44" i="2"/>
  <c r="K45" i="2"/>
  <c r="L45" i="2" s="1"/>
  <c r="Q45" i="2"/>
  <c r="R45" i="2"/>
  <c r="C46" i="2"/>
  <c r="D46" i="2"/>
  <c r="K46" i="2"/>
  <c r="L46" i="2"/>
  <c r="Q46" i="2"/>
  <c r="R46" i="2" s="1"/>
  <c r="E47" i="2"/>
  <c r="F47" i="2"/>
  <c r="K47" i="2"/>
  <c r="L47" i="2" s="1"/>
  <c r="Q47" i="2"/>
  <c r="R47" i="2" s="1"/>
  <c r="E48" i="2"/>
  <c r="F48" i="2" s="1"/>
  <c r="K48" i="2"/>
  <c r="L48" i="2"/>
  <c r="Q48" i="2"/>
  <c r="R48" i="2" s="1"/>
  <c r="E49" i="2"/>
  <c r="F49" i="2"/>
  <c r="K49" i="2"/>
  <c r="L49" i="2" s="1"/>
  <c r="Q49" i="2"/>
  <c r="R49" i="2"/>
  <c r="E50" i="2"/>
  <c r="F50" i="2" s="1"/>
  <c r="K50" i="2"/>
  <c r="L50" i="2" s="1"/>
  <c r="Q50" i="2"/>
  <c r="R50" i="2" s="1"/>
  <c r="K51" i="2"/>
  <c r="L51" i="2"/>
  <c r="O51" i="2"/>
  <c r="P51" i="2"/>
  <c r="C52" i="2"/>
  <c r="C66" i="2" s="1"/>
  <c r="D52" i="2"/>
  <c r="K52" i="2"/>
  <c r="L52" i="2" s="1"/>
  <c r="E53" i="2"/>
  <c r="F53" i="2" s="1"/>
  <c r="K53" i="2"/>
  <c r="L53" i="2" s="1"/>
  <c r="E54" i="2"/>
  <c r="F54" i="2" s="1"/>
  <c r="I54" i="2"/>
  <c r="J54" i="2"/>
  <c r="K54" i="2"/>
  <c r="E55" i="2"/>
  <c r="F55" i="2" s="1"/>
  <c r="E56" i="2"/>
  <c r="F56" i="2"/>
  <c r="E57" i="2"/>
  <c r="F57" i="2" s="1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J54" i="1" l="1"/>
  <c r="K55" i="1"/>
  <c r="J48" i="1"/>
  <c r="K48" i="1" s="1"/>
  <c r="K49" i="1"/>
  <c r="J42" i="1"/>
  <c r="K42" i="1" s="1"/>
  <c r="K43" i="1"/>
  <c r="Q51" i="2"/>
  <c r="E40" i="2"/>
  <c r="F40" i="2" s="1"/>
  <c r="F41" i="2"/>
  <c r="E30" i="2"/>
  <c r="F30" i="2" s="1"/>
  <c r="E18" i="2"/>
  <c r="F18" i="2" s="1"/>
  <c r="E7" i="2"/>
  <c r="F7" i="2" s="1"/>
  <c r="D68" i="1"/>
  <c r="I68" i="1"/>
  <c r="D32" i="4"/>
  <c r="F5" i="4" s="1"/>
  <c r="E46" i="2"/>
  <c r="F46" i="2" s="1"/>
  <c r="E24" i="2"/>
  <c r="F24" i="2" s="1"/>
  <c r="F25" i="2"/>
  <c r="K54" i="1"/>
  <c r="E6" i="4"/>
  <c r="E68" i="1"/>
  <c r="F54" i="1"/>
  <c r="E52" i="2"/>
  <c r="J32" i="1"/>
  <c r="K32" i="1" s="1"/>
  <c r="J26" i="1"/>
  <c r="K26" i="1" s="1"/>
  <c r="J20" i="1"/>
  <c r="K20" i="1" s="1"/>
  <c r="J9" i="1"/>
  <c r="K9" i="1" s="1"/>
  <c r="F52" i="2" l="1"/>
  <c r="E66" i="2"/>
  <c r="F6" i="4"/>
  <c r="E7" i="4"/>
  <c r="J68" i="1"/>
  <c r="F7" i="4" l="1"/>
  <c r="E8" i="4"/>
  <c r="F8" i="4" l="1"/>
  <c r="E9" i="4"/>
  <c r="F9" i="4" l="1"/>
  <c r="E10" i="4"/>
  <c r="F10" i="4" l="1"/>
  <c r="E11" i="4"/>
  <c r="F11" i="4" l="1"/>
  <c r="E12" i="4"/>
  <c r="F12" i="4" l="1"/>
  <c r="E13" i="4"/>
  <c r="F13" i="4" l="1"/>
  <c r="E14" i="4"/>
  <c r="F14" i="4" l="1"/>
  <c r="E15" i="4"/>
  <c r="F15" i="4" l="1"/>
  <c r="E16" i="4"/>
  <c r="F16" i="4" l="1"/>
  <c r="E17" i="4"/>
  <c r="F17" i="4" l="1"/>
  <c r="E18" i="4"/>
  <c r="F18" i="4" l="1"/>
  <c r="E19" i="4"/>
  <c r="F19" i="4" l="1"/>
  <c r="E20" i="4"/>
  <c r="F20" i="4" l="1"/>
  <c r="E21" i="4"/>
  <c r="F21" i="4" l="1"/>
  <c r="E22" i="4"/>
  <c r="F22" i="4" l="1"/>
  <c r="E23" i="4"/>
  <c r="F23" i="4" l="1"/>
  <c r="E24" i="4"/>
  <c r="F24" i="4" l="1"/>
  <c r="E25" i="4"/>
  <c r="F25" i="4" l="1"/>
  <c r="E26" i="4"/>
  <c r="F26" i="4" l="1"/>
  <c r="E27" i="4"/>
  <c r="F27" i="4" l="1"/>
  <c r="E28" i="4"/>
  <c r="F28" i="4" l="1"/>
  <c r="E29" i="4"/>
  <c r="F29" i="4" l="1"/>
  <c r="E30" i="4"/>
  <c r="F30" i="4" l="1"/>
  <c r="E31" i="4"/>
  <c r="F31" i="4" s="1"/>
</calcChain>
</file>

<file path=xl/sharedStrings.xml><?xml version="1.0" encoding="utf-8"?>
<sst xmlns="http://schemas.openxmlformats.org/spreadsheetml/2006/main" count="356" uniqueCount="125">
  <si>
    <t>Real</t>
  </si>
  <si>
    <t>(Real v/s Pres)</t>
  </si>
  <si>
    <t>Valor</t>
  </si>
  <si>
    <t>%</t>
  </si>
  <si>
    <t>GASTOS  OPERACIONALES</t>
  </si>
  <si>
    <t>Remuneraciones</t>
  </si>
  <si>
    <t>Haberes Básicos</t>
  </si>
  <si>
    <t>Bono Antigüedad</t>
  </si>
  <si>
    <t>Sobre Tiempo</t>
  </si>
  <si>
    <t>Bono Nocturno</t>
  </si>
  <si>
    <t>Viáticos</t>
  </si>
  <si>
    <t>Leyes Sociales</t>
  </si>
  <si>
    <t>Vacaciones</t>
  </si>
  <si>
    <t>Asignaciones Especiales</t>
  </si>
  <si>
    <t>Beneficios Sociales</t>
  </si>
  <si>
    <t>Indenmizaciones</t>
  </si>
  <si>
    <t>Desahucios</t>
  </si>
  <si>
    <t>Aguinaldo</t>
  </si>
  <si>
    <t>Primas</t>
  </si>
  <si>
    <t>Combustibles y Lubricantes</t>
  </si>
  <si>
    <t>Lubricante</t>
  </si>
  <si>
    <t>Gasolina</t>
  </si>
  <si>
    <t>Fletes y Servicios</t>
  </si>
  <si>
    <t>Materiales y Repuestos</t>
  </si>
  <si>
    <t>Otros Materiales y Repuestos</t>
  </si>
  <si>
    <t>Varios</t>
  </si>
  <si>
    <t>Papelería</t>
  </si>
  <si>
    <t>Fletes y Comisiones</t>
  </si>
  <si>
    <t>Gastos Grls. de Operación</t>
  </si>
  <si>
    <t>Serv. Externo Rep. y Mantenimiento</t>
  </si>
  <si>
    <t>Otros Servicios de Operación</t>
  </si>
  <si>
    <t>Servicios Básicos</t>
  </si>
  <si>
    <t>Serv. Eléctricidad</t>
  </si>
  <si>
    <t>Serv. Agua</t>
  </si>
  <si>
    <t>Serv. Telef. y Telecomunic.</t>
  </si>
  <si>
    <t>Correspondencia</t>
  </si>
  <si>
    <t>Gastos Generales Administrativos</t>
  </si>
  <si>
    <t>Honorarios serv. Profesionales</t>
  </si>
  <si>
    <t>Auditoría Externa</t>
  </si>
  <si>
    <t>Servicios Legales y Notariales</t>
  </si>
  <si>
    <t>Comisión Servicios y Representación</t>
  </si>
  <si>
    <t>Capacitación</t>
  </si>
  <si>
    <t>Serv. Seguridad y Vigilancia</t>
  </si>
  <si>
    <t>Seguros</t>
  </si>
  <si>
    <t>Publicación e Impresos</t>
  </si>
  <si>
    <t>Serv. Limpieza y Mantención Inmueble</t>
  </si>
  <si>
    <t>Alquiler Inmuebles, Veh., Maq. y Eq. Ofic.</t>
  </si>
  <si>
    <t>Gastos Varios</t>
  </si>
  <si>
    <t>Movilidad y Transporte</t>
  </si>
  <si>
    <t>Mantenimiento Veh., Maq., y Eq. Oficina</t>
  </si>
  <si>
    <t xml:space="preserve"> Total</t>
  </si>
  <si>
    <t>Presup.</t>
  </si>
  <si>
    <t>Camiones</t>
  </si>
  <si>
    <t>Buses</t>
  </si>
  <si>
    <t>Diesel</t>
  </si>
  <si>
    <t>ESTADO DE RESULTADOS</t>
  </si>
  <si>
    <t xml:space="preserve"> Prenatal</t>
  </si>
  <si>
    <t>Equipos livianos</t>
  </si>
  <si>
    <t>Material para auxilio</t>
  </si>
  <si>
    <t>Mantención de vehiculos</t>
  </si>
  <si>
    <t>Arriendo  Eq. Auxilio</t>
  </si>
  <si>
    <t>DISTRIBUCION DE FRECUENCIAS</t>
  </si>
  <si>
    <t xml:space="preserve">          Movimiento, listado en general</t>
  </si>
  <si>
    <t>HOJA 1</t>
  </si>
  <si>
    <t>HOJA 3</t>
  </si>
  <si>
    <t>HOJA 2</t>
  </si>
  <si>
    <t>item</t>
  </si>
  <si>
    <t>Movimiento, excedidos orden descendente</t>
  </si>
  <si>
    <t>Valor acum.</t>
  </si>
  <si>
    <t>% frec.</t>
  </si>
  <si>
    <t>Serv. Externo Rep. y Mant.</t>
  </si>
  <si>
    <t>Servicios Leg. y Notariales</t>
  </si>
  <si>
    <t>Mant. Veh., y Eq. Oficina</t>
  </si>
  <si>
    <t xml:space="preserve">    80% TRIVIAL</t>
  </si>
  <si>
    <t xml:space="preserve">    20% VITAL</t>
  </si>
  <si>
    <t>Serv. Electricidad</t>
  </si>
  <si>
    <t>Como se ha explicado en la teoría esta herramienta para la planificación y toma de decisiones tiene aplicación en práctica-</t>
  </si>
  <si>
    <t xml:space="preserve">mente todos los ámbitos. La evidencia de la regla "80 - 20" se aplica particularmente en problemas relacionados con la </t>
  </si>
  <si>
    <t xml:space="preserve">calidad de nuestro producto, pero también es una poderosa herramienta para separar los "pocos vitales" de los "muchos </t>
  </si>
  <si>
    <t xml:space="preserve">En las siguientes cuatro hojas se explica los pasos para determinar el 20% vital en el supuesto caso de una empresa de </t>
  </si>
  <si>
    <t>El proceso es el siguiente:</t>
  </si>
  <si>
    <t xml:space="preserve">supuestarias donde se observa cada ítem, su ejecución o gasto real efectuado en el mes vs. el monto presupuestado </t>
  </si>
  <si>
    <t>para ese ítem (primer bloque coloreado en amarillo),  luego las otras columnas muestran la diferencia en unidades mo-</t>
  </si>
  <si>
    <t>netarias de lo real vs. Presupuestado y el % que esta diferencia significa respecto del monto presupuestado.</t>
  </si>
  <si>
    <t xml:space="preserve">El gerente general de la empresa Bus Car le está solicitando su análisis del porqué del presupuesto excedido, pues </t>
  </si>
  <si>
    <t xml:space="preserve"> - La HOJA 2:  Contiene un LISTADO GENERAL de los ítemes del movimiento acumulado, donde se ha sacado las par-</t>
  </si>
  <si>
    <t>tidas o subtotales y solo se muestra en forma general todos los ítemes.</t>
  </si>
  <si>
    <t>presupuesto, y se ha coloreado de anaranjado todos los ítemes excedidos o sobreejecutados, que es lo que nos inte-</t>
  </si>
  <si>
    <t>resa de momento. OJO!!! Más adelante explicaremos que también los ítemes o partidas subejecutadas deben merecer</t>
  </si>
  <si>
    <t>un análisis. De momento nos concentramos en los gastos excedidos según el pedido del Gerente de la Empresa.</t>
  </si>
  <si>
    <t>TOTAL</t>
  </si>
  <si>
    <t xml:space="preserve">muestra la sumatoria acumulada de las diferencias entre lo real vs lo presupuestado. Y otra columna que es el % de </t>
  </si>
  <si>
    <t>Cualquier duda pueden despejar de la misma hoja ya que todos los datos estan en fórmulas.</t>
  </si>
  <si>
    <t>Finalmente en la cuarta hoja de GRAFICO, se ha copiado todos los datos de la hoja FRECUENCIA, eliminando las</t>
  </si>
  <si>
    <t>columnas de REAL; PRESUP. Y VALOR ACUM. Con estos datos se contruye el gráfico apoyados en las herramientas</t>
  </si>
  <si>
    <t xml:space="preserve">que nos proporciona la hoja excel. </t>
  </si>
  <si>
    <t xml:space="preserve">Para el gráfico se usa la opción "tipos personalizados" &gt; "lineas y columnas 2".  El gráfico se puede enriquecer de </t>
  </si>
  <si>
    <t>diferentes maneras, depende de la creatividad de cada uno.</t>
  </si>
  <si>
    <t xml:space="preserve">Existen otras formas y software para hacer este mismo análisis, pero considero que esta es una de las formas más </t>
  </si>
  <si>
    <t xml:space="preserve">usuales y simples y además esta herramienta del excel esta al alcance de todos. </t>
  </si>
  <si>
    <t>Ing. Hugo Oviedo Bellot.</t>
  </si>
  <si>
    <t xml:space="preserve">       DOCENTE</t>
  </si>
  <si>
    <r>
      <t xml:space="preserve">En la primera hoja de </t>
    </r>
    <r>
      <rPr>
        <b/>
        <sz val="10"/>
        <rFont val="Arial"/>
        <family val="2"/>
      </rPr>
      <t xml:space="preserve">GASTOS OPERACIONALES </t>
    </r>
    <r>
      <rPr>
        <sz val="10"/>
        <rFont val="Arial"/>
      </rPr>
      <t xml:space="preserve">se muestra el estado de resultados de las diferentes partidas pre- </t>
    </r>
  </si>
  <si>
    <t>transporte carretero, donde se han asumido diferentes datos en el Estado de Resultados de los GASTOS OPERACIONALES.</t>
  </si>
  <si>
    <r>
      <t xml:space="preserve">La segunda hoja de </t>
    </r>
    <r>
      <rPr>
        <b/>
        <sz val="10"/>
        <rFont val="Arial"/>
        <family val="2"/>
      </rPr>
      <t>ORDEN</t>
    </r>
    <r>
      <rPr>
        <sz val="10"/>
        <rFont val="Arial"/>
      </rPr>
      <t xml:space="preserve">  a su vez contiene tres hojas:</t>
    </r>
  </si>
  <si>
    <r>
      <t xml:space="preserve">En la tercera hoja </t>
    </r>
    <r>
      <rPr>
        <b/>
        <sz val="10"/>
        <rFont val="Arial"/>
        <family val="2"/>
      </rPr>
      <t>FRECUENCIA</t>
    </r>
    <r>
      <rPr>
        <sz val="10"/>
        <rFont val="Arial"/>
      </rPr>
      <t xml:space="preserve">, se ha añadido dos columnas a la HOJA 3: Una columna de VALOR ACUM. Que </t>
    </r>
  </si>
  <si>
    <t>u.m.</t>
  </si>
  <si>
    <t>este valor acumulado entre la sumatoria total. Ejm. Para el primer ítem de diesel: (75545/475053)*100 = 16%.</t>
  </si>
  <si>
    <t xml:space="preserve">             Movimiento Acumulado EN-OCT.</t>
  </si>
  <si>
    <t>triviales" y concentrar nuestra atención en el 20% relevante. Asi esta herramienta ayuda también a la planificación.</t>
  </si>
  <si>
    <r>
      <t xml:space="preserve"> - La HOJA 3: Se ha ordenado en forma descendente considerando el</t>
    </r>
    <r>
      <rPr>
        <b/>
        <sz val="10"/>
        <rFont val="Arial"/>
        <family val="2"/>
      </rPr>
      <t xml:space="preserve"> VALOR  o diferencia</t>
    </r>
    <r>
      <rPr>
        <sz val="10"/>
        <rFont val="Arial"/>
      </rPr>
      <t xml:space="preserve"> entre el gasto real vs. El</t>
    </r>
  </si>
  <si>
    <t>Una vez que el computador ha graficado, lo UNICO que ustedes deben hacer manualmente es ubicar en el eje de las</t>
  </si>
  <si>
    <t>flecha en sentido vertical descendente hata tocar el eje de las ordenadas ("x"). Entonces todos los ítemes que se encu-</t>
  </si>
  <si>
    <t>entran a la izquierda serán los que conforman el 20% vital.</t>
  </si>
  <si>
    <t>ordenadas (derecho), el 80% y de ahí con la herramienta de trazado de flecha se desplazan hacia la izquierda hasta la</t>
  </si>
  <si>
    <t xml:space="preserve">interseción de la curva de Pareto. En la Intersección vuelven a hacer la misma operación pero esta vez desplazando la </t>
  </si>
  <si>
    <t>EMPRESA "BUS-CAR" - 2014</t>
  </si>
  <si>
    <t>Movimiento del Mes SEPTIEMBRE</t>
  </si>
  <si>
    <t>Movimiento Acumulado ENERO-SEPT.</t>
  </si>
  <si>
    <t>EXPLICACION PARETO - 2015</t>
  </si>
  <si>
    <t>Oruro, MARZO DE 2015</t>
  </si>
  <si>
    <t>El bloque coloreado en celeste muestra la situación acumulada de Enero a Septiembre con el mismo análisis.</t>
  </si>
  <si>
    <t>hasta Septiembre ya se tiene un exceso o sobregiro en el presupuesto de 374.957,00 u.m. Por tanto concentramos nues-</t>
  </si>
  <si>
    <t xml:space="preserve"> - la HOJA 1: Es la información separada solamente del MOVIMIENTO ACUMULADO ENERO - SEPTIEMBRE.</t>
  </si>
  <si>
    <t>tro análisis solamente en EL MOVIMIENTO ACUMULADO ENERO - SEPTIEMBRE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</si>
</sst>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4" fillId="0" borderId="0" xfId="0" applyFont="1"/>
    <xf numFmtId="9" fontId="3" fillId="0" borderId="0" xfId="1" applyFont="1"/>
    <xf numFmtId="1" fontId="4" fillId="0" borderId="0" xfId="0" applyNumberFormat="1" applyFont="1"/>
    <xf numFmtId="0" fontId="0" fillId="2" borderId="0" xfId="0" applyFill="1"/>
    <xf numFmtId="0" fontId="0" fillId="0" borderId="0" xfId="0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0" xfId="0" applyFont="1" applyFill="1"/>
    <xf numFmtId="1" fontId="2" fillId="3" borderId="0" xfId="0" applyNumberFormat="1" applyFont="1" applyFill="1"/>
    <xf numFmtId="1" fontId="3" fillId="3" borderId="0" xfId="0" applyNumberFormat="1" applyFont="1" applyFill="1"/>
    <xf numFmtId="9" fontId="3" fillId="3" borderId="0" xfId="1" applyFont="1" applyFill="1"/>
    <xf numFmtId="0" fontId="3" fillId="4" borderId="0" xfId="0" applyFont="1" applyFill="1" applyAlignment="1">
      <alignment horizontal="center"/>
    </xf>
    <xf numFmtId="1" fontId="3" fillId="4" borderId="0" xfId="0" applyNumberFormat="1" applyFont="1" applyFill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" fontId="8" fillId="0" borderId="0" xfId="0" applyNumberFormat="1" applyFont="1"/>
    <xf numFmtId="1" fontId="7" fillId="0" borderId="0" xfId="0" applyNumberFormat="1" applyFont="1" applyFill="1"/>
    <xf numFmtId="1" fontId="7" fillId="0" borderId="0" xfId="1" applyNumberFormat="1" applyFont="1"/>
    <xf numFmtId="2" fontId="9" fillId="0" borderId="0" xfId="0" applyNumberFormat="1" applyFont="1"/>
    <xf numFmtId="0" fontId="10" fillId="0" borderId="0" xfId="0" applyFont="1"/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7" fillId="5" borderId="0" xfId="0" applyNumberFormat="1" applyFont="1" applyFill="1"/>
    <xf numFmtId="9" fontId="7" fillId="5" borderId="0" xfId="1" applyFont="1" applyFill="1"/>
    <xf numFmtId="1" fontId="7" fillId="0" borderId="0" xfId="0" applyNumberFormat="1" applyFont="1"/>
    <xf numFmtId="1" fontId="7" fillId="3" borderId="0" xfId="0" applyNumberFormat="1" applyFont="1" applyFill="1"/>
    <xf numFmtId="9" fontId="7" fillId="3" borderId="0" xfId="1" applyFont="1" applyFill="1"/>
    <xf numFmtId="1" fontId="8" fillId="5" borderId="0" xfId="0" applyNumberFormat="1" applyFont="1" applyFill="1"/>
    <xf numFmtId="1" fontId="8" fillId="3" borderId="0" xfId="0" applyNumberFormat="1" applyFont="1" applyFill="1"/>
    <xf numFmtId="2" fontId="8" fillId="0" borderId="0" xfId="0" applyNumberFormat="1" applyFont="1"/>
    <xf numFmtId="0" fontId="7" fillId="6" borderId="0" xfId="0" applyFont="1" applyFill="1"/>
    <xf numFmtId="1" fontId="7" fillId="6" borderId="0" xfId="0" applyNumberFormat="1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9" fillId="0" borderId="0" xfId="0" applyFont="1"/>
    <xf numFmtId="1" fontId="12" fillId="0" borderId="0" xfId="0" applyNumberFormat="1" applyFont="1" applyFill="1"/>
    <xf numFmtId="1" fontId="8" fillId="0" borderId="0" xfId="0" applyNumberFormat="1" applyFont="1" applyFill="1"/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4765362353129"/>
          <c:y val="5.615556678123184E-2"/>
          <c:w val="0.77319643230827761"/>
          <c:h val="0.580994133236590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GRAFICO!$A$4:$A$30</c:f>
              <c:strCache>
                <c:ptCount val="27"/>
                <c:pt idx="0">
                  <c:v>Diesel</c:v>
                </c:pt>
                <c:pt idx="1">
                  <c:v>Bono Antigüedad</c:v>
                </c:pt>
                <c:pt idx="2">
                  <c:v>Haberes Básicos</c:v>
                </c:pt>
                <c:pt idx="3">
                  <c:v>Material para auxilio</c:v>
                </c:pt>
                <c:pt idx="4">
                  <c:v>Indenmizaciones</c:v>
                </c:pt>
                <c:pt idx="5">
                  <c:v>Buses</c:v>
                </c:pt>
                <c:pt idx="6">
                  <c:v>Sobre Tiempo</c:v>
                </c:pt>
                <c:pt idx="7">
                  <c:v>Otros Materiales y Repuestos</c:v>
                </c:pt>
                <c:pt idx="8">
                  <c:v>Camiones</c:v>
                </c:pt>
                <c:pt idx="9">
                  <c:v>Mantención de vehiculos</c:v>
                </c:pt>
                <c:pt idx="10">
                  <c:v>Lubricante</c:v>
                </c:pt>
                <c:pt idx="11">
                  <c:v>Serv. Electricidad</c:v>
                </c:pt>
                <c:pt idx="12">
                  <c:v>Desahucios</c:v>
                </c:pt>
                <c:pt idx="13">
                  <c:v>Equipos livianos</c:v>
                </c:pt>
                <c:pt idx="14">
                  <c:v>Primas</c:v>
                </c:pt>
                <c:pt idx="15">
                  <c:v>Auditoría Externa</c:v>
                </c:pt>
                <c:pt idx="16">
                  <c:v>Asignaciones Especiales</c:v>
                </c:pt>
                <c:pt idx="17">
                  <c:v>Servicios Leg. y Notariales</c:v>
                </c:pt>
                <c:pt idx="18">
                  <c:v>Serv. Telef. y Telecomunic.</c:v>
                </c:pt>
                <c:pt idx="19">
                  <c:v>Serv. Externo Rep. y Mant.</c:v>
                </c:pt>
                <c:pt idx="20">
                  <c:v>Fletes y Servicios</c:v>
                </c:pt>
                <c:pt idx="21">
                  <c:v>Movilidad y Transporte</c:v>
                </c:pt>
                <c:pt idx="22">
                  <c:v>Serv. Agua</c:v>
                </c:pt>
                <c:pt idx="23">
                  <c:v>Papelería</c:v>
                </c:pt>
                <c:pt idx="24">
                  <c:v>Mant. Veh., y Eq. Oficina</c:v>
                </c:pt>
                <c:pt idx="25">
                  <c:v>Arriendo  Eq. Auxilio</c:v>
                </c:pt>
                <c:pt idx="26">
                  <c:v>Correspondencia</c:v>
                </c:pt>
              </c:strCache>
            </c:strRef>
          </c:cat>
          <c:val>
            <c:numRef>
              <c:f>GRAFICO!$B$4:$B$30</c:f>
              <c:numCache>
                <c:formatCode>0</c:formatCode>
                <c:ptCount val="27"/>
                <c:pt idx="0">
                  <c:v>75545</c:v>
                </c:pt>
                <c:pt idx="1">
                  <c:v>56800</c:v>
                </c:pt>
                <c:pt idx="2">
                  <c:v>52000</c:v>
                </c:pt>
                <c:pt idx="3">
                  <c:v>37992.601333333354</c:v>
                </c:pt>
                <c:pt idx="4">
                  <c:v>35960</c:v>
                </c:pt>
                <c:pt idx="5">
                  <c:v>35752</c:v>
                </c:pt>
                <c:pt idx="6">
                  <c:v>27310</c:v>
                </c:pt>
                <c:pt idx="7">
                  <c:v>23644.502666666667</c:v>
                </c:pt>
                <c:pt idx="8">
                  <c:v>21483.366666666669</c:v>
                </c:pt>
                <c:pt idx="9">
                  <c:v>18752.37466666667</c:v>
                </c:pt>
                <c:pt idx="10">
                  <c:v>16309.864000000001</c:v>
                </c:pt>
                <c:pt idx="11">
                  <c:v>14448.565333333332</c:v>
                </c:pt>
                <c:pt idx="12">
                  <c:v>10069</c:v>
                </c:pt>
                <c:pt idx="13">
                  <c:v>9094.9266666666645</c:v>
                </c:pt>
                <c:pt idx="14">
                  <c:v>6282.2630663141972</c:v>
                </c:pt>
                <c:pt idx="15">
                  <c:v>5500</c:v>
                </c:pt>
                <c:pt idx="16">
                  <c:v>5236</c:v>
                </c:pt>
                <c:pt idx="17">
                  <c:v>4100</c:v>
                </c:pt>
                <c:pt idx="18">
                  <c:v>3679.849333333339</c:v>
                </c:pt>
                <c:pt idx="19">
                  <c:v>3479.5466666666907</c:v>
                </c:pt>
                <c:pt idx="20">
                  <c:v>2900</c:v>
                </c:pt>
                <c:pt idx="21">
                  <c:v>2527.4335686274517</c:v>
                </c:pt>
                <c:pt idx="22">
                  <c:v>2251.8927001409284</c:v>
                </c:pt>
                <c:pt idx="23">
                  <c:v>2228.1480000000029</c:v>
                </c:pt>
                <c:pt idx="24">
                  <c:v>803.82407843137298</c:v>
                </c:pt>
                <c:pt idx="25">
                  <c:v>719.33823529411757</c:v>
                </c:pt>
                <c:pt idx="26">
                  <c:v>182.99747628690875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57416"/>
        <c:axId val="19924957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GRAFICO!$A$4:$A$30</c:f>
              <c:strCache>
                <c:ptCount val="27"/>
                <c:pt idx="0">
                  <c:v>Diesel</c:v>
                </c:pt>
                <c:pt idx="1">
                  <c:v>Bono Antigüedad</c:v>
                </c:pt>
                <c:pt idx="2">
                  <c:v>Haberes Básicos</c:v>
                </c:pt>
                <c:pt idx="3">
                  <c:v>Material para auxilio</c:v>
                </c:pt>
                <c:pt idx="4">
                  <c:v>Indenmizaciones</c:v>
                </c:pt>
                <c:pt idx="5">
                  <c:v>Buses</c:v>
                </c:pt>
                <c:pt idx="6">
                  <c:v>Sobre Tiempo</c:v>
                </c:pt>
                <c:pt idx="7">
                  <c:v>Otros Materiales y Repuestos</c:v>
                </c:pt>
                <c:pt idx="8">
                  <c:v>Camiones</c:v>
                </c:pt>
                <c:pt idx="9">
                  <c:v>Mantención de vehiculos</c:v>
                </c:pt>
                <c:pt idx="10">
                  <c:v>Lubricante</c:v>
                </c:pt>
                <c:pt idx="11">
                  <c:v>Serv. Electricidad</c:v>
                </c:pt>
                <c:pt idx="12">
                  <c:v>Desahucios</c:v>
                </c:pt>
                <c:pt idx="13">
                  <c:v>Equipos livianos</c:v>
                </c:pt>
                <c:pt idx="14">
                  <c:v>Primas</c:v>
                </c:pt>
                <c:pt idx="15">
                  <c:v>Auditoría Externa</c:v>
                </c:pt>
                <c:pt idx="16">
                  <c:v>Asignaciones Especiales</c:v>
                </c:pt>
                <c:pt idx="17">
                  <c:v>Servicios Leg. y Notariales</c:v>
                </c:pt>
                <c:pt idx="18">
                  <c:v>Serv. Telef. y Telecomunic.</c:v>
                </c:pt>
                <c:pt idx="19">
                  <c:v>Serv. Externo Rep. y Mant.</c:v>
                </c:pt>
                <c:pt idx="20">
                  <c:v>Fletes y Servicios</c:v>
                </c:pt>
                <c:pt idx="21">
                  <c:v>Movilidad y Transporte</c:v>
                </c:pt>
                <c:pt idx="22">
                  <c:v>Serv. Agua</c:v>
                </c:pt>
                <c:pt idx="23">
                  <c:v>Papelería</c:v>
                </c:pt>
                <c:pt idx="24">
                  <c:v>Mant. Veh., y Eq. Oficina</c:v>
                </c:pt>
                <c:pt idx="25">
                  <c:v>Arriendo  Eq. Auxilio</c:v>
                </c:pt>
                <c:pt idx="26">
                  <c:v>Correspondencia</c:v>
                </c:pt>
              </c:strCache>
            </c:strRef>
          </c:cat>
          <c:val>
            <c:numRef>
              <c:f>GRAFICO!$C$4:$C$30</c:f>
              <c:numCache>
                <c:formatCode>0.00</c:formatCode>
                <c:ptCount val="27"/>
                <c:pt idx="0">
                  <c:v>0.39248788267203011</c:v>
                </c:pt>
                <c:pt idx="1">
                  <c:v>0.47886073517171412</c:v>
                </c:pt>
                <c:pt idx="2">
                  <c:v>0.55793447337565027</c:v>
                </c:pt>
                <c:pt idx="3">
                  <c:v>0.61570787744331401</c:v>
                </c:pt>
                <c:pt idx="4">
                  <c:v>0.67039040870895905</c:v>
                </c:pt>
                <c:pt idx="5">
                  <c:v>0.72475664502178838</c:v>
                </c:pt>
                <c:pt idx="6">
                  <c:v>0.76628556406697101</c:v>
                </c:pt>
                <c:pt idx="7">
                  <c:v>0.80224054894824548</c:v>
                </c:pt>
                <c:pt idx="8">
                  <c:v>0.83490920493938336</c:v>
                </c:pt>
                <c:pt idx="9">
                  <c:v>0.86342498119119337</c:v>
                </c:pt>
                <c:pt idx="10">
                  <c:v>0.88822655650038196</c:v>
                </c:pt>
                <c:pt idx="11">
                  <c:v>0.91019775020404481</c:v>
                </c:pt>
                <c:pt idx="12">
                  <c:v>0.92550916308818765</c:v>
                </c:pt>
                <c:pt idx="13">
                  <c:v>0.93933935251557221</c:v>
                </c:pt>
                <c:pt idx="14">
                  <c:v>0.94889246838161034</c:v>
                </c:pt>
                <c:pt idx="15">
                  <c:v>0.95725603684548821</c:v>
                </c:pt>
                <c:pt idx="16">
                  <c:v>0.96521815402309996</c:v>
                </c:pt>
                <c:pt idx="17">
                  <c:v>0.97145281415071794</c:v>
                </c:pt>
                <c:pt idx="18">
                  <c:v>0.97704857266637046</c:v>
                </c:pt>
                <c:pt idx="19">
                  <c:v>0.98233974116999323</c:v>
                </c:pt>
                <c:pt idx="20">
                  <c:v>0.98674962272367428</c:v>
                </c:pt>
                <c:pt idx="21">
                  <c:v>0.99059296157624133</c:v>
                </c:pt>
                <c:pt idx="22">
                  <c:v>0.99401729953459328</c:v>
                </c:pt>
                <c:pt idx="23">
                  <c:v>0.99740553014289379</c:v>
                </c:pt>
                <c:pt idx="24">
                  <c:v>0.99862786427250727</c:v>
                </c:pt>
                <c:pt idx="25">
                  <c:v>0.99972172510515589</c:v>
                </c:pt>
                <c:pt idx="2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50752"/>
        <c:axId val="199252712"/>
      </c:lineChart>
      <c:catAx>
        <c:axId val="19925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9249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249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U.M. EXCEDIDAS</a:t>
                </a:r>
              </a:p>
            </c:rich>
          </c:tx>
          <c:layout>
            <c:manualLayout>
              <c:xMode val="edge"/>
              <c:yMode val="edge"/>
              <c:x val="2.3564081746537981E-2"/>
              <c:y val="0.226782096616513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9257416"/>
        <c:crosses val="autoZero"/>
        <c:crossBetween val="between"/>
      </c:valAx>
      <c:catAx>
        <c:axId val="19925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252712"/>
        <c:crosses val="autoZero"/>
        <c:auto val="0"/>
        <c:lblAlgn val="ctr"/>
        <c:lblOffset val="100"/>
        <c:noMultiLvlLbl val="0"/>
      </c:catAx>
      <c:valAx>
        <c:axId val="19925271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FREC.</a:t>
                </a:r>
              </a:p>
            </c:rich>
          </c:tx>
          <c:layout>
            <c:manualLayout>
              <c:xMode val="edge"/>
              <c:yMode val="edge"/>
              <c:x val="0.94403602497067796"/>
              <c:y val="0.285097492889330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9250752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19050</xdr:rowOff>
    </xdr:from>
    <xdr:to>
      <xdr:col>0</xdr:col>
      <xdr:colOff>200025</xdr:colOff>
      <xdr:row>9</xdr:row>
      <xdr:rowOff>133350</xdr:rowOff>
    </xdr:to>
    <xdr:sp macro="" textlink="">
      <xdr:nvSpPr>
        <xdr:cNvPr id="6146" name="AutoShape 2050"/>
        <xdr:cNvSpPr>
          <a:spLocks noChangeArrowheads="1"/>
        </xdr:cNvSpPr>
      </xdr:nvSpPr>
      <xdr:spPr bwMode="auto">
        <a:xfrm>
          <a:off x="104775" y="2124075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14</xdr:row>
      <xdr:rowOff>19050</xdr:rowOff>
    </xdr:from>
    <xdr:to>
      <xdr:col>0</xdr:col>
      <xdr:colOff>200025</xdr:colOff>
      <xdr:row>14</xdr:row>
      <xdr:rowOff>133350</xdr:rowOff>
    </xdr:to>
    <xdr:sp macro="" textlink="">
      <xdr:nvSpPr>
        <xdr:cNvPr id="6147" name="AutoShape 2051"/>
        <xdr:cNvSpPr>
          <a:spLocks noChangeArrowheads="1"/>
        </xdr:cNvSpPr>
      </xdr:nvSpPr>
      <xdr:spPr bwMode="auto">
        <a:xfrm>
          <a:off x="104775" y="2933700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17</xdr:row>
      <xdr:rowOff>19050</xdr:rowOff>
    </xdr:from>
    <xdr:to>
      <xdr:col>0</xdr:col>
      <xdr:colOff>200025</xdr:colOff>
      <xdr:row>17</xdr:row>
      <xdr:rowOff>133350</xdr:rowOff>
    </xdr:to>
    <xdr:sp macro="" textlink="">
      <xdr:nvSpPr>
        <xdr:cNvPr id="6148" name="AutoShape 2052"/>
        <xdr:cNvSpPr>
          <a:spLocks noChangeArrowheads="1"/>
        </xdr:cNvSpPr>
      </xdr:nvSpPr>
      <xdr:spPr bwMode="auto">
        <a:xfrm>
          <a:off x="104775" y="3419475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25</xdr:row>
      <xdr:rowOff>19050</xdr:rowOff>
    </xdr:from>
    <xdr:to>
      <xdr:col>0</xdr:col>
      <xdr:colOff>200025</xdr:colOff>
      <xdr:row>25</xdr:row>
      <xdr:rowOff>133350</xdr:rowOff>
    </xdr:to>
    <xdr:sp macro="" textlink="">
      <xdr:nvSpPr>
        <xdr:cNvPr id="6149" name="AutoShape 2053"/>
        <xdr:cNvSpPr>
          <a:spLocks noChangeArrowheads="1"/>
        </xdr:cNvSpPr>
      </xdr:nvSpPr>
      <xdr:spPr bwMode="auto">
        <a:xfrm>
          <a:off x="104775" y="4714875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29</xdr:row>
      <xdr:rowOff>19050</xdr:rowOff>
    </xdr:from>
    <xdr:to>
      <xdr:col>0</xdr:col>
      <xdr:colOff>200025</xdr:colOff>
      <xdr:row>29</xdr:row>
      <xdr:rowOff>133350</xdr:rowOff>
    </xdr:to>
    <xdr:sp macro="" textlink="">
      <xdr:nvSpPr>
        <xdr:cNvPr id="6150" name="AutoShape 2054"/>
        <xdr:cNvSpPr>
          <a:spLocks noChangeArrowheads="1"/>
        </xdr:cNvSpPr>
      </xdr:nvSpPr>
      <xdr:spPr bwMode="auto">
        <a:xfrm>
          <a:off x="104775" y="5362575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32</xdr:row>
      <xdr:rowOff>19050</xdr:rowOff>
    </xdr:from>
    <xdr:to>
      <xdr:col>0</xdr:col>
      <xdr:colOff>200025</xdr:colOff>
      <xdr:row>32</xdr:row>
      <xdr:rowOff>133350</xdr:rowOff>
    </xdr:to>
    <xdr:sp macro="" textlink="">
      <xdr:nvSpPr>
        <xdr:cNvPr id="6151" name="AutoShape 2055"/>
        <xdr:cNvSpPr>
          <a:spLocks noChangeArrowheads="1"/>
        </xdr:cNvSpPr>
      </xdr:nvSpPr>
      <xdr:spPr bwMode="auto">
        <a:xfrm>
          <a:off x="104775" y="5848350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34</xdr:row>
      <xdr:rowOff>19050</xdr:rowOff>
    </xdr:from>
    <xdr:to>
      <xdr:col>0</xdr:col>
      <xdr:colOff>200025</xdr:colOff>
      <xdr:row>34</xdr:row>
      <xdr:rowOff>133350</xdr:rowOff>
    </xdr:to>
    <xdr:sp macro="" textlink="">
      <xdr:nvSpPr>
        <xdr:cNvPr id="6157" name="AutoShape 2061"/>
        <xdr:cNvSpPr>
          <a:spLocks noChangeArrowheads="1"/>
        </xdr:cNvSpPr>
      </xdr:nvSpPr>
      <xdr:spPr bwMode="auto">
        <a:xfrm>
          <a:off x="104775" y="6172200"/>
          <a:ext cx="95250" cy="114300"/>
        </a:xfrm>
        <a:prstGeom prst="star5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142875</xdr:rowOff>
    </xdr:from>
    <xdr:to>
      <xdr:col>12</xdr:col>
      <xdr:colOff>19050</xdr:colOff>
      <xdr:row>31</xdr:row>
      <xdr:rowOff>142875</xdr:rowOff>
    </xdr:to>
    <xdr:graphicFrame macro="">
      <xdr:nvGraphicFramePr>
        <xdr:cNvPr id="205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7</xdr:row>
      <xdr:rowOff>133350</xdr:rowOff>
    </xdr:from>
    <xdr:to>
      <xdr:col>11</xdr:col>
      <xdr:colOff>66675</xdr:colOff>
      <xdr:row>7</xdr:row>
      <xdr:rowOff>133350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>
          <a:off x="5610225" y="1181100"/>
          <a:ext cx="359092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285750</xdr:colOff>
      <xdr:row>7</xdr:row>
      <xdr:rowOff>142875</xdr:rowOff>
    </xdr:from>
    <xdr:to>
      <xdr:col>6</xdr:col>
      <xdr:colOff>285750</xdr:colOff>
      <xdr:row>21</xdr:row>
      <xdr:rowOff>47625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5610225" y="1190625"/>
          <a:ext cx="0" cy="20383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495300</xdr:colOff>
      <xdr:row>32</xdr:row>
      <xdr:rowOff>9525</xdr:rowOff>
    </xdr:from>
    <xdr:to>
      <xdr:col>6</xdr:col>
      <xdr:colOff>323850</xdr:colOff>
      <xdr:row>33</xdr:row>
      <xdr:rowOff>123825</xdr:rowOff>
    </xdr:to>
    <xdr:sp macro="" textlink="">
      <xdr:nvSpPr>
        <xdr:cNvPr id="2063" name="AutoShape 15"/>
        <xdr:cNvSpPr>
          <a:spLocks/>
        </xdr:cNvSpPr>
      </xdr:nvSpPr>
      <xdr:spPr bwMode="auto">
        <a:xfrm rot="16200000">
          <a:off x="4843462" y="4319588"/>
          <a:ext cx="257175" cy="1352550"/>
        </a:xfrm>
        <a:prstGeom prst="leftBrace">
          <a:avLst>
            <a:gd name="adj1" fmla="val 43827"/>
            <a:gd name="adj2" fmla="val 50000"/>
          </a:avLst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342900</xdr:colOff>
      <xdr:row>32</xdr:row>
      <xdr:rowOff>19050</xdr:rowOff>
    </xdr:from>
    <xdr:to>
      <xdr:col>11</xdr:col>
      <xdr:colOff>66675</xdr:colOff>
      <xdr:row>33</xdr:row>
      <xdr:rowOff>123825</xdr:rowOff>
    </xdr:to>
    <xdr:sp macro="" textlink="">
      <xdr:nvSpPr>
        <xdr:cNvPr id="2064" name="AutoShape 16"/>
        <xdr:cNvSpPr>
          <a:spLocks/>
        </xdr:cNvSpPr>
      </xdr:nvSpPr>
      <xdr:spPr bwMode="auto">
        <a:xfrm rot="16200000">
          <a:off x="7310438" y="3233737"/>
          <a:ext cx="247650" cy="3533775"/>
        </a:xfrm>
        <a:prstGeom prst="leftBrace">
          <a:avLst>
            <a:gd name="adj1" fmla="val 118910"/>
            <a:gd name="adj2" fmla="val 50000"/>
          </a:avLst>
        </a:prstGeom>
        <a:noFill/>
        <a:ln w="1587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40" workbookViewId="0">
      <selection activeCell="B18" sqref="B18"/>
    </sheetView>
  </sheetViews>
  <sheetFormatPr baseColWidth="10" defaultRowHeight="12.75" x14ac:dyDescent="0.2"/>
  <cols>
    <col min="1" max="1" width="2.85546875" customWidth="1"/>
    <col min="2" max="2" width="102" customWidth="1"/>
    <col min="9" max="9" width="19.7109375" customWidth="1"/>
  </cols>
  <sheetData>
    <row r="1" spans="1:2" x14ac:dyDescent="0.2">
      <c r="A1" s="50" t="s">
        <v>119</v>
      </c>
      <c r="B1" s="50"/>
    </row>
    <row r="2" spans="1:2" x14ac:dyDescent="0.2">
      <c r="A2" t="s">
        <v>76</v>
      </c>
    </row>
    <row r="3" spans="1:2" x14ac:dyDescent="0.2">
      <c r="A3" t="s">
        <v>77</v>
      </c>
    </row>
    <row r="4" spans="1:2" x14ac:dyDescent="0.2">
      <c r="A4" t="s">
        <v>78</v>
      </c>
    </row>
    <row r="5" spans="1:2" x14ac:dyDescent="0.2">
      <c r="A5" t="s">
        <v>109</v>
      </c>
    </row>
    <row r="6" spans="1:2" x14ac:dyDescent="0.2">
      <c r="A6" t="s">
        <v>79</v>
      </c>
    </row>
    <row r="7" spans="1:2" x14ac:dyDescent="0.2">
      <c r="A7" t="s">
        <v>103</v>
      </c>
    </row>
    <row r="8" spans="1:2" x14ac:dyDescent="0.2">
      <c r="A8" t="s">
        <v>80</v>
      </c>
    </row>
    <row r="10" spans="1:2" x14ac:dyDescent="0.2">
      <c r="B10" t="s">
        <v>102</v>
      </c>
    </row>
    <row r="11" spans="1:2" x14ac:dyDescent="0.2">
      <c r="B11" t="s">
        <v>81</v>
      </c>
    </row>
    <row r="12" spans="1:2" x14ac:dyDescent="0.2">
      <c r="B12" t="s">
        <v>82</v>
      </c>
    </row>
    <row r="13" spans="1:2" x14ac:dyDescent="0.2">
      <c r="B13" t="s">
        <v>83</v>
      </c>
    </row>
    <row r="14" spans="1:2" x14ac:dyDescent="0.2">
      <c r="B14" s="51" t="s">
        <v>121</v>
      </c>
    </row>
    <row r="15" spans="1:2" x14ac:dyDescent="0.2">
      <c r="B15" t="s">
        <v>84</v>
      </c>
    </row>
    <row r="16" spans="1:2" x14ac:dyDescent="0.2">
      <c r="B16" s="51" t="s">
        <v>122</v>
      </c>
    </row>
    <row r="17" spans="2:2" x14ac:dyDescent="0.2">
      <c r="B17" s="51" t="s">
        <v>124</v>
      </c>
    </row>
    <row r="18" spans="2:2" x14ac:dyDescent="0.2">
      <c r="B18" t="s">
        <v>104</v>
      </c>
    </row>
    <row r="19" spans="2:2" x14ac:dyDescent="0.2">
      <c r="B19" s="51" t="s">
        <v>123</v>
      </c>
    </row>
    <row r="20" spans="2:2" x14ac:dyDescent="0.2">
      <c r="B20" t="s">
        <v>85</v>
      </c>
    </row>
    <row r="21" spans="2:2" x14ac:dyDescent="0.2">
      <c r="B21" t="s">
        <v>86</v>
      </c>
    </row>
    <row r="22" spans="2:2" x14ac:dyDescent="0.2">
      <c r="B22" t="s">
        <v>110</v>
      </c>
    </row>
    <row r="23" spans="2:2" x14ac:dyDescent="0.2">
      <c r="B23" t="s">
        <v>87</v>
      </c>
    </row>
    <row r="24" spans="2:2" x14ac:dyDescent="0.2">
      <c r="B24" t="s">
        <v>88</v>
      </c>
    </row>
    <row r="25" spans="2:2" x14ac:dyDescent="0.2">
      <c r="B25" t="s">
        <v>89</v>
      </c>
    </row>
    <row r="26" spans="2:2" x14ac:dyDescent="0.2">
      <c r="B26" t="s">
        <v>105</v>
      </c>
    </row>
    <row r="27" spans="2:2" x14ac:dyDescent="0.2">
      <c r="B27" t="s">
        <v>91</v>
      </c>
    </row>
    <row r="28" spans="2:2" x14ac:dyDescent="0.2">
      <c r="B28" t="s">
        <v>107</v>
      </c>
    </row>
    <row r="29" spans="2:2" x14ac:dyDescent="0.2">
      <c r="B29" t="s">
        <v>92</v>
      </c>
    </row>
    <row r="30" spans="2:2" x14ac:dyDescent="0.2">
      <c r="B30" t="s">
        <v>93</v>
      </c>
    </row>
    <row r="31" spans="2:2" x14ac:dyDescent="0.2">
      <c r="B31" t="s">
        <v>94</v>
      </c>
    </row>
    <row r="32" spans="2:2" x14ac:dyDescent="0.2">
      <c r="B32" t="s">
        <v>95</v>
      </c>
    </row>
    <row r="33" spans="1:2" x14ac:dyDescent="0.2">
      <c r="B33" t="s">
        <v>96</v>
      </c>
    </row>
    <row r="34" spans="1:2" x14ac:dyDescent="0.2">
      <c r="B34" t="s">
        <v>97</v>
      </c>
    </row>
    <row r="35" spans="1:2" x14ac:dyDescent="0.2">
      <c r="B35" t="s">
        <v>111</v>
      </c>
    </row>
    <row r="36" spans="1:2" x14ac:dyDescent="0.2">
      <c r="B36" t="s">
        <v>114</v>
      </c>
    </row>
    <row r="37" spans="1:2" x14ac:dyDescent="0.2">
      <c r="B37" t="s">
        <v>115</v>
      </c>
    </row>
    <row r="38" spans="1:2" x14ac:dyDescent="0.2">
      <c r="B38" t="s">
        <v>112</v>
      </c>
    </row>
    <row r="39" spans="1:2" x14ac:dyDescent="0.2">
      <c r="B39" t="s">
        <v>113</v>
      </c>
    </row>
    <row r="40" spans="1:2" ht="7.5" customHeight="1" x14ac:dyDescent="0.2"/>
    <row r="41" spans="1:2" x14ac:dyDescent="0.2">
      <c r="B41" t="s">
        <v>98</v>
      </c>
    </row>
    <row r="42" spans="1:2" x14ac:dyDescent="0.2">
      <c r="B42" t="s">
        <v>99</v>
      </c>
    </row>
    <row r="45" spans="1:2" x14ac:dyDescent="0.2">
      <c r="B45" t="s">
        <v>100</v>
      </c>
    </row>
    <row r="46" spans="1:2" x14ac:dyDescent="0.2">
      <c r="B46" s="6" t="s">
        <v>101</v>
      </c>
    </row>
    <row r="47" spans="1:2" x14ac:dyDescent="0.2">
      <c r="A47" s="51" t="s">
        <v>120</v>
      </c>
    </row>
  </sheetData>
  <mergeCells count="1">
    <mergeCell ref="A1:B1"/>
  </mergeCells>
  <phoneticPr fontId="0" type="noConversion"/>
  <pageMargins left="0.2" right="0.24" top="0.24" bottom="0.5" header="0" footer="0"/>
  <pageSetup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opLeftCell="A13" zoomScale="80" workbookViewId="0">
      <selection activeCell="H5" sqref="H5"/>
    </sheetView>
  </sheetViews>
  <sheetFormatPr baseColWidth="10" defaultRowHeight="12" x14ac:dyDescent="0.2"/>
  <cols>
    <col min="1" max="1" width="3.5703125" style="21" customWidth="1"/>
    <col min="2" max="2" width="32.5703125" style="21" customWidth="1"/>
    <col min="3" max="3" width="8.85546875" style="21" customWidth="1"/>
    <col min="4" max="4" width="9" style="21" customWidth="1"/>
    <col min="5" max="5" width="14.85546875" style="21" customWidth="1"/>
    <col min="6" max="6" width="9.28515625" style="21" bestFit="1" customWidth="1"/>
    <col min="7" max="7" width="3.28515625" style="21" customWidth="1"/>
    <col min="8" max="8" width="10.28515625" style="21" customWidth="1"/>
    <col min="9" max="9" width="9.85546875" style="21" customWidth="1"/>
    <col min="10" max="10" width="13.7109375" style="21" customWidth="1"/>
    <col min="11" max="11" width="6.7109375" style="21" customWidth="1"/>
    <col min="12" max="16384" width="11.42578125" style="21"/>
  </cols>
  <sheetData>
    <row r="1" spans="1:11" x14ac:dyDescent="0.2">
      <c r="A1" s="20"/>
      <c r="B1" s="20"/>
      <c r="C1" s="47" t="s">
        <v>55</v>
      </c>
      <c r="D1" s="47"/>
      <c r="E1" s="47"/>
      <c r="F1" s="47"/>
      <c r="G1" s="47"/>
      <c r="H1" s="47"/>
      <c r="I1" s="47"/>
      <c r="J1" s="47"/>
      <c r="K1" s="47"/>
    </row>
    <row r="2" spans="1:11" x14ac:dyDescent="0.2">
      <c r="A2" s="20"/>
      <c r="B2" s="20"/>
      <c r="C2" s="47" t="s">
        <v>116</v>
      </c>
      <c r="D2" s="47"/>
      <c r="E2" s="47"/>
      <c r="F2" s="47"/>
      <c r="G2" s="47"/>
      <c r="H2" s="47"/>
      <c r="I2" s="47"/>
      <c r="J2" s="47"/>
      <c r="K2" s="47"/>
    </row>
    <row r="3" spans="1:1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">
      <c r="A4" s="20"/>
      <c r="B4" s="20"/>
      <c r="C4" s="48" t="s">
        <v>117</v>
      </c>
      <c r="D4" s="48"/>
      <c r="E4" s="48"/>
      <c r="F4" s="48"/>
      <c r="G4" s="20"/>
      <c r="H4" s="49" t="s">
        <v>118</v>
      </c>
      <c r="I4" s="49"/>
      <c r="J4" s="49"/>
      <c r="K4" s="49"/>
    </row>
    <row r="5" spans="1:11" x14ac:dyDescent="0.2">
      <c r="A5" s="20"/>
      <c r="B5" s="20"/>
      <c r="C5" s="30" t="s">
        <v>0</v>
      </c>
      <c r="D5" s="30" t="s">
        <v>51</v>
      </c>
      <c r="E5" s="30" t="s">
        <v>1</v>
      </c>
      <c r="F5" s="30"/>
      <c r="G5" s="23"/>
      <c r="H5" s="31" t="s">
        <v>0</v>
      </c>
      <c r="I5" s="31" t="s">
        <v>51</v>
      </c>
      <c r="J5" s="31" t="s">
        <v>1</v>
      </c>
      <c r="K5" s="31"/>
    </row>
    <row r="6" spans="1:11" x14ac:dyDescent="0.2">
      <c r="A6" s="20"/>
      <c r="B6" s="20"/>
      <c r="C6" s="30" t="s">
        <v>106</v>
      </c>
      <c r="D6" s="30" t="s">
        <v>106</v>
      </c>
      <c r="E6" s="30" t="s">
        <v>2</v>
      </c>
      <c r="F6" s="30" t="s">
        <v>3</v>
      </c>
      <c r="G6" s="23"/>
      <c r="H6" s="31" t="s">
        <v>106</v>
      </c>
      <c r="I6" s="31" t="s">
        <v>106</v>
      </c>
      <c r="J6" s="31" t="s">
        <v>2</v>
      </c>
      <c r="K6" s="31" t="s">
        <v>3</v>
      </c>
    </row>
    <row r="7" spans="1:11" x14ac:dyDescent="0.2">
      <c r="A7" s="20"/>
      <c r="B7" s="20"/>
      <c r="C7" s="30"/>
      <c r="D7" s="30"/>
      <c r="E7" s="30"/>
      <c r="F7" s="30"/>
      <c r="G7" s="23"/>
      <c r="H7" s="31"/>
      <c r="I7" s="31"/>
      <c r="J7" s="31"/>
      <c r="K7" s="31"/>
    </row>
    <row r="8" spans="1:11" x14ac:dyDescent="0.2">
      <c r="A8" s="20" t="s">
        <v>4</v>
      </c>
      <c r="B8" s="20"/>
      <c r="C8" s="30"/>
      <c r="D8" s="30"/>
      <c r="E8" s="30"/>
      <c r="F8" s="30"/>
      <c r="G8" s="23"/>
      <c r="H8" s="31"/>
      <c r="I8" s="31"/>
      <c r="J8" s="31"/>
      <c r="K8" s="31"/>
    </row>
    <row r="9" spans="1:11" s="20" customFormat="1" x14ac:dyDescent="0.2">
      <c r="A9" s="20" t="s">
        <v>5</v>
      </c>
      <c r="C9" s="32">
        <f>SUM(C10:C18)</f>
        <v>75684.534666666674</v>
      </c>
      <c r="D9" s="32">
        <f>SUM(D10:D18)</f>
        <v>85695.641294277943</v>
      </c>
      <c r="E9" s="32">
        <f>C9-D9</f>
        <v>-10011.106627611269</v>
      </c>
      <c r="F9" s="33">
        <f>E9/D9</f>
        <v>-0.11682165482878216</v>
      </c>
      <c r="G9" s="34"/>
      <c r="H9" s="35">
        <f>SUM(H10:H18)</f>
        <v>993560.93599999987</v>
      </c>
      <c r="I9" s="35">
        <f>SUM(I10:I18)</f>
        <v>901594.43585943198</v>
      </c>
      <c r="J9" s="35">
        <f>SUM(J10:J18)</f>
        <v>91966.500140568038</v>
      </c>
      <c r="K9" s="36">
        <f>J9/I9</f>
        <v>0.10200428982561575</v>
      </c>
    </row>
    <row r="10" spans="1:11" x14ac:dyDescent="0.2">
      <c r="B10" s="21" t="s">
        <v>6</v>
      </c>
      <c r="C10" s="37">
        <v>38231.599999999999</v>
      </c>
      <c r="D10" s="37">
        <v>39301.771117166216</v>
      </c>
      <c r="E10" s="32">
        <f t="shared" ref="E10:E67" si="0">C10-D10</f>
        <v>-1070.1711171662173</v>
      </c>
      <c r="F10" s="33">
        <f t="shared" ref="F10:F67" si="1">E10/D10</f>
        <v>-2.7229590085796115E-2</v>
      </c>
      <c r="G10" s="25"/>
      <c r="H10" s="38">
        <v>482000</v>
      </c>
      <c r="I10" s="38">
        <v>430000</v>
      </c>
      <c r="J10" s="35">
        <f t="shared" ref="J10:J67" si="2">H10-I10</f>
        <v>52000</v>
      </c>
      <c r="K10" s="36">
        <f t="shared" ref="K10:K67" si="3">J10/I10</f>
        <v>0.12093023255813953</v>
      </c>
    </row>
    <row r="11" spans="1:11" x14ac:dyDescent="0.2">
      <c r="B11" s="21" t="s">
        <v>7</v>
      </c>
      <c r="C11" s="37">
        <v>10770.912</v>
      </c>
      <c r="D11" s="37">
        <v>9599.046321525886</v>
      </c>
      <c r="E11" s="32">
        <f t="shared" si="0"/>
        <v>1171.8656784741142</v>
      </c>
      <c r="F11" s="33">
        <f t="shared" si="1"/>
        <v>0.12208146926494171</v>
      </c>
      <c r="G11" s="25"/>
      <c r="H11" s="38">
        <v>221300</v>
      </c>
      <c r="I11" s="38">
        <v>164500</v>
      </c>
      <c r="J11" s="35">
        <f t="shared" si="2"/>
        <v>56800</v>
      </c>
      <c r="K11" s="36">
        <f t="shared" si="3"/>
        <v>0.34528875379939211</v>
      </c>
    </row>
    <row r="12" spans="1:11" x14ac:dyDescent="0.2">
      <c r="B12" s="21" t="s">
        <v>8</v>
      </c>
      <c r="C12" s="37">
        <v>4748.297333333333</v>
      </c>
      <c r="D12" s="37">
        <v>6179.4277929155323</v>
      </c>
      <c r="E12" s="32">
        <f t="shared" si="0"/>
        <v>-1431.1304595821994</v>
      </c>
      <c r="F12" s="33">
        <f t="shared" si="1"/>
        <v>-0.23159595152530682</v>
      </c>
      <c r="G12" s="25"/>
      <c r="H12" s="38">
        <v>65760</v>
      </c>
      <c r="I12" s="38">
        <v>38450</v>
      </c>
      <c r="J12" s="35">
        <f t="shared" si="2"/>
        <v>27310</v>
      </c>
      <c r="K12" s="36">
        <f t="shared" si="3"/>
        <v>0.71027308192457739</v>
      </c>
    </row>
    <row r="13" spans="1:11" x14ac:dyDescent="0.2">
      <c r="B13" s="21" t="s">
        <v>9</v>
      </c>
      <c r="C13" s="37">
        <v>796.23866666666663</v>
      </c>
      <c r="D13" s="37">
        <v>1313.3514986376022</v>
      </c>
      <c r="E13" s="32">
        <f t="shared" si="0"/>
        <v>-517.11283197093553</v>
      </c>
      <c r="F13" s="33">
        <f t="shared" si="1"/>
        <v>-0.39373528907330568</v>
      </c>
      <c r="G13" s="25"/>
      <c r="H13" s="38">
        <v>9048.732</v>
      </c>
      <c r="I13" s="38">
        <v>14487.911946744092</v>
      </c>
      <c r="J13" s="35">
        <f t="shared" si="2"/>
        <v>-5439.1799467440924</v>
      </c>
      <c r="K13" s="36">
        <f t="shared" si="3"/>
        <v>-0.37542883796767235</v>
      </c>
    </row>
    <row r="14" spans="1:11" x14ac:dyDescent="0.2">
      <c r="B14" s="21" t="s">
        <v>10</v>
      </c>
      <c r="C14" s="37">
        <v>6676.4</v>
      </c>
      <c r="D14" s="37">
        <v>12581.335149863762</v>
      </c>
      <c r="E14" s="32">
        <f t="shared" si="0"/>
        <v>-5904.9351498637625</v>
      </c>
      <c r="F14" s="33">
        <f t="shared" si="1"/>
        <v>-0.46934089900050907</v>
      </c>
      <c r="G14" s="25"/>
      <c r="H14" s="38">
        <v>80384.665333333338</v>
      </c>
      <c r="I14" s="38">
        <v>96780</v>
      </c>
      <c r="J14" s="35">
        <f t="shared" si="2"/>
        <v>-16395.334666666662</v>
      </c>
      <c r="K14" s="36">
        <f t="shared" si="3"/>
        <v>-0.1694082937245987</v>
      </c>
    </row>
    <row r="15" spans="1:11" x14ac:dyDescent="0.2">
      <c r="B15" s="21" t="s">
        <v>56</v>
      </c>
      <c r="C15" s="37">
        <v>506.8</v>
      </c>
      <c r="D15" s="37">
        <v>915.53133514986382</v>
      </c>
      <c r="E15" s="32">
        <f t="shared" si="0"/>
        <v>-408.73133514986381</v>
      </c>
      <c r="F15" s="33">
        <f t="shared" si="1"/>
        <v>-0.44644166666666668</v>
      </c>
      <c r="G15" s="25"/>
      <c r="H15" s="38">
        <v>8326.7746666666662</v>
      </c>
      <c r="I15" s="38">
        <v>11334.127819210011</v>
      </c>
      <c r="J15" s="35">
        <f t="shared" si="2"/>
        <v>-3007.3531525433445</v>
      </c>
      <c r="K15" s="36">
        <f t="shared" si="3"/>
        <v>-0.26533608942068182</v>
      </c>
    </row>
    <row r="16" spans="1:11" x14ac:dyDescent="0.2">
      <c r="B16" s="21" t="s">
        <v>11</v>
      </c>
      <c r="C16" s="37">
        <v>9068.2866666666669</v>
      </c>
      <c r="D16" s="37">
        <v>9305.1780790190751</v>
      </c>
      <c r="E16" s="32">
        <f t="shared" si="0"/>
        <v>-236.89141235240822</v>
      </c>
      <c r="F16" s="33">
        <f t="shared" si="1"/>
        <v>-2.5458020291577337E-2</v>
      </c>
      <c r="G16" s="25"/>
      <c r="H16" s="38">
        <v>100934.09599999999</v>
      </c>
      <c r="I16" s="38">
        <v>109892.39609347786</v>
      </c>
      <c r="J16" s="35">
        <f t="shared" si="2"/>
        <v>-8958.3000934778684</v>
      </c>
      <c r="K16" s="36">
        <f t="shared" si="3"/>
        <v>-8.1518834896071077E-2</v>
      </c>
    </row>
    <row r="17" spans="1:11" x14ac:dyDescent="0.2">
      <c r="B17" s="21" t="s">
        <v>12</v>
      </c>
      <c r="C17" s="37">
        <v>2540</v>
      </c>
      <c r="D17" s="37">
        <v>5000</v>
      </c>
      <c r="E17" s="32">
        <f t="shared" si="0"/>
        <v>-2460</v>
      </c>
      <c r="F17" s="33">
        <f t="shared" si="1"/>
        <v>-0.49199999999999999</v>
      </c>
      <c r="G17" s="25"/>
      <c r="H17" s="38">
        <v>8220.6679999999997</v>
      </c>
      <c r="I17" s="38">
        <v>23800</v>
      </c>
      <c r="J17" s="35">
        <f t="shared" si="2"/>
        <v>-15579.332</v>
      </c>
      <c r="K17" s="36">
        <f t="shared" si="3"/>
        <v>-0.65459378151260506</v>
      </c>
    </row>
    <row r="18" spans="1:11" x14ac:dyDescent="0.2">
      <c r="B18" s="21" t="s">
        <v>13</v>
      </c>
      <c r="C18" s="37">
        <v>2346</v>
      </c>
      <c r="D18" s="37">
        <v>1500</v>
      </c>
      <c r="E18" s="32">
        <f t="shared" si="0"/>
        <v>846</v>
      </c>
      <c r="F18" s="33">
        <f t="shared" si="1"/>
        <v>0.56399999999999995</v>
      </c>
      <c r="G18" s="25"/>
      <c r="H18" s="38">
        <v>17586</v>
      </c>
      <c r="I18" s="38">
        <v>12350</v>
      </c>
      <c r="J18" s="35">
        <f t="shared" si="2"/>
        <v>5236</v>
      </c>
      <c r="K18" s="36">
        <f t="shared" si="3"/>
        <v>0.42396761133603239</v>
      </c>
    </row>
    <row r="19" spans="1:11" x14ac:dyDescent="0.2">
      <c r="C19" s="37"/>
      <c r="D19" s="37"/>
      <c r="E19" s="32"/>
      <c r="F19" s="33"/>
      <c r="G19" s="25"/>
      <c r="H19" s="38"/>
      <c r="I19" s="38"/>
      <c r="J19" s="35"/>
      <c r="K19" s="36"/>
    </row>
    <row r="20" spans="1:11" s="20" customFormat="1" x14ac:dyDescent="0.2">
      <c r="A20" s="20" t="s">
        <v>14</v>
      </c>
      <c r="C20" s="32">
        <f>SUM(C21:C24)</f>
        <v>16200.712</v>
      </c>
      <c r="D20" s="32">
        <f>SUM(D21:D24)</f>
        <v>20564.713896457764</v>
      </c>
      <c r="E20" s="32">
        <f t="shared" si="0"/>
        <v>-4364.0018964577648</v>
      </c>
      <c r="F20" s="33">
        <f t="shared" si="1"/>
        <v>-0.21220824750737022</v>
      </c>
      <c r="G20" s="34"/>
      <c r="H20" s="35">
        <f>SUM(H21:H24)</f>
        <v>207812.70533333335</v>
      </c>
      <c r="I20" s="35">
        <f>SUM(I21:I24)</f>
        <v>159408.49565460568</v>
      </c>
      <c r="J20" s="35">
        <f>SUM(J21:J24)</f>
        <v>48404.209678727668</v>
      </c>
      <c r="K20" s="36">
        <f t="shared" si="3"/>
        <v>0.30364887065747276</v>
      </c>
    </row>
    <row r="21" spans="1:11" x14ac:dyDescent="0.2">
      <c r="B21" s="21" t="s">
        <v>15</v>
      </c>
      <c r="C21" s="37">
        <v>4779.4159999999993</v>
      </c>
      <c r="D21" s="37">
        <v>10069.618528610354</v>
      </c>
      <c r="E21" s="32">
        <f t="shared" si="0"/>
        <v>-5290.2025286103544</v>
      </c>
      <c r="F21" s="33">
        <f t="shared" si="1"/>
        <v>-0.52536275466439375</v>
      </c>
      <c r="G21" s="25"/>
      <c r="H21" s="38">
        <v>68460</v>
      </c>
      <c r="I21" s="38">
        <v>32500</v>
      </c>
      <c r="J21" s="35">
        <f t="shared" si="2"/>
        <v>35960</v>
      </c>
      <c r="K21" s="36">
        <f t="shared" si="3"/>
        <v>1.1064615384615384</v>
      </c>
    </row>
    <row r="22" spans="1:11" x14ac:dyDescent="0.2">
      <c r="B22" s="21" t="s">
        <v>16</v>
      </c>
      <c r="C22" s="37">
        <v>0</v>
      </c>
      <c r="D22" s="37">
        <v>0</v>
      </c>
      <c r="E22" s="32">
        <f t="shared" si="0"/>
        <v>0</v>
      </c>
      <c r="F22" s="33" t="e">
        <f t="shared" si="1"/>
        <v>#DIV/0!</v>
      </c>
      <c r="G22" s="25"/>
      <c r="H22" s="38">
        <v>12569</v>
      </c>
      <c r="I22" s="38">
        <v>2500</v>
      </c>
      <c r="J22" s="35">
        <f t="shared" si="2"/>
        <v>10069</v>
      </c>
      <c r="K22" s="36">
        <f t="shared" si="3"/>
        <v>4.0275999999999996</v>
      </c>
    </row>
    <row r="23" spans="1:11" x14ac:dyDescent="0.2">
      <c r="B23" s="21" t="s">
        <v>17</v>
      </c>
      <c r="C23" s="37">
        <v>5168.4173333333329</v>
      </c>
      <c r="D23" s="37">
        <v>5247.5476839237062</v>
      </c>
      <c r="E23" s="32">
        <f t="shared" si="0"/>
        <v>-79.130350590373382</v>
      </c>
      <c r="F23" s="33">
        <f t="shared" si="1"/>
        <v>-1.5079491479952764E-2</v>
      </c>
      <c r="G23" s="25"/>
      <c r="H23" s="38">
        <v>58296.609333333334</v>
      </c>
      <c r="I23" s="38">
        <v>62203.662720919863</v>
      </c>
      <c r="J23" s="35">
        <f t="shared" si="2"/>
        <v>-3907.0533875865294</v>
      </c>
      <c r="K23" s="36">
        <f t="shared" si="3"/>
        <v>-6.2810664463855415E-2</v>
      </c>
    </row>
    <row r="24" spans="1:11" x14ac:dyDescent="0.2">
      <c r="B24" s="21" t="s">
        <v>18</v>
      </c>
      <c r="C24" s="37">
        <v>6252.8786666666674</v>
      </c>
      <c r="D24" s="37">
        <v>5247.5476839237062</v>
      </c>
      <c r="E24" s="32">
        <f t="shared" si="0"/>
        <v>1005.3309827429612</v>
      </c>
      <c r="F24" s="33">
        <f t="shared" si="1"/>
        <v>0.19158110479355439</v>
      </c>
      <c r="G24" s="25"/>
      <c r="H24" s="38">
        <v>68487.09600000002</v>
      </c>
      <c r="I24" s="38">
        <v>62204.832933685822</v>
      </c>
      <c r="J24" s="35">
        <f t="shared" si="2"/>
        <v>6282.2630663141972</v>
      </c>
      <c r="K24" s="36">
        <f t="shared" si="3"/>
        <v>0.10099316676907526</v>
      </c>
    </row>
    <row r="25" spans="1:11" x14ac:dyDescent="0.2">
      <c r="C25" s="37"/>
      <c r="D25" s="37"/>
      <c r="E25" s="32"/>
      <c r="F25" s="33"/>
      <c r="G25" s="25"/>
      <c r="H25" s="38"/>
      <c r="I25" s="38"/>
      <c r="J25" s="35"/>
      <c r="K25" s="36"/>
    </row>
    <row r="26" spans="1:11" s="20" customFormat="1" x14ac:dyDescent="0.2">
      <c r="A26" s="20" t="s">
        <v>19</v>
      </c>
      <c r="C26" s="32">
        <f>SUM(C27:C30)</f>
        <v>104806.12666666666</v>
      </c>
      <c r="D26" s="32">
        <f>SUM(D27:D30)</f>
        <v>90243</v>
      </c>
      <c r="E26" s="32">
        <f t="shared" si="0"/>
        <v>14563.126666666663</v>
      </c>
      <c r="F26" s="33">
        <f t="shared" si="1"/>
        <v>0.1613768011553989</v>
      </c>
      <c r="G26" s="34"/>
      <c r="H26" s="35">
        <f>SUM(H27:H30)</f>
        <v>965814.73866666667</v>
      </c>
      <c r="I26" s="35">
        <f>SUM(I27:I30)</f>
        <v>880116.90250696382</v>
      </c>
      <c r="J26" s="35">
        <f>SUM(J27:J30)</f>
        <v>85697.836159702871</v>
      </c>
      <c r="K26" s="36">
        <f t="shared" si="3"/>
        <v>9.7370969601421553E-2</v>
      </c>
    </row>
    <row r="27" spans="1:11" x14ac:dyDescent="0.2">
      <c r="B27" s="21" t="s">
        <v>54</v>
      </c>
      <c r="C27" s="37">
        <v>95613</v>
      </c>
      <c r="D27" s="37">
        <v>79136</v>
      </c>
      <c r="E27" s="32">
        <f t="shared" si="0"/>
        <v>16477</v>
      </c>
      <c r="F27" s="33">
        <f t="shared" si="1"/>
        <v>0.20821118075212292</v>
      </c>
      <c r="G27" s="25"/>
      <c r="H27" s="38">
        <v>860545</v>
      </c>
      <c r="I27" s="38">
        <v>785000</v>
      </c>
      <c r="J27" s="35">
        <f t="shared" si="2"/>
        <v>75545</v>
      </c>
      <c r="K27" s="36">
        <f t="shared" si="3"/>
        <v>9.6235668789808923E-2</v>
      </c>
    </row>
    <row r="28" spans="1:11" x14ac:dyDescent="0.2">
      <c r="B28" s="21" t="s">
        <v>20</v>
      </c>
      <c r="C28" s="37">
        <v>6405.7760000000007</v>
      </c>
      <c r="D28" s="37">
        <v>7328</v>
      </c>
      <c r="E28" s="32">
        <f t="shared" si="0"/>
        <v>-922.22399999999925</v>
      </c>
      <c r="F28" s="33">
        <f t="shared" si="1"/>
        <v>-0.12584934497816583</v>
      </c>
      <c r="G28" s="25"/>
      <c r="H28" s="38">
        <v>79509.864000000001</v>
      </c>
      <c r="I28" s="38">
        <v>63200</v>
      </c>
      <c r="J28" s="35">
        <f t="shared" si="2"/>
        <v>16309.864000000001</v>
      </c>
      <c r="K28" s="36">
        <f t="shared" si="3"/>
        <v>0.2580674683544304</v>
      </c>
    </row>
    <row r="29" spans="1:11" x14ac:dyDescent="0.2">
      <c r="B29" s="21" t="s">
        <v>21</v>
      </c>
      <c r="C29" s="37">
        <v>1487.3506666666667</v>
      </c>
      <c r="D29" s="37">
        <v>1979</v>
      </c>
      <c r="E29" s="32">
        <f t="shared" si="0"/>
        <v>-491.64933333333329</v>
      </c>
      <c r="F29" s="33">
        <f t="shared" si="1"/>
        <v>-0.24843321542866764</v>
      </c>
      <c r="G29" s="25"/>
      <c r="H29" s="38">
        <v>14859.874666666665</v>
      </c>
      <c r="I29" s="38">
        <v>23916.90250696379</v>
      </c>
      <c r="J29" s="35">
        <f t="shared" si="2"/>
        <v>-9057.0278402971253</v>
      </c>
      <c r="K29" s="36">
        <f t="shared" si="3"/>
        <v>-0.37868732531982457</v>
      </c>
    </row>
    <row r="30" spans="1:11" x14ac:dyDescent="0.2">
      <c r="B30" s="21" t="s">
        <v>22</v>
      </c>
      <c r="C30" s="37">
        <v>1300</v>
      </c>
      <c r="D30" s="37">
        <v>1800</v>
      </c>
      <c r="E30" s="32">
        <f t="shared" si="0"/>
        <v>-500</v>
      </c>
      <c r="F30" s="33">
        <f t="shared" si="1"/>
        <v>-0.27777777777777779</v>
      </c>
      <c r="G30" s="25"/>
      <c r="H30" s="38">
        <v>10900</v>
      </c>
      <c r="I30" s="38">
        <v>8000</v>
      </c>
      <c r="J30" s="35">
        <f t="shared" si="2"/>
        <v>2900</v>
      </c>
      <c r="K30" s="36">
        <f t="shared" si="3"/>
        <v>0.36249999999999999</v>
      </c>
    </row>
    <row r="31" spans="1:11" x14ac:dyDescent="0.2">
      <c r="C31" s="37"/>
      <c r="D31" s="37"/>
      <c r="E31" s="32"/>
      <c r="F31" s="33"/>
      <c r="G31" s="25"/>
      <c r="H31" s="38"/>
      <c r="I31" s="38"/>
      <c r="J31" s="35"/>
      <c r="K31" s="36"/>
    </row>
    <row r="32" spans="1:11" s="20" customFormat="1" x14ac:dyDescent="0.2">
      <c r="A32" s="20" t="s">
        <v>23</v>
      </c>
      <c r="C32" s="32">
        <f>SUM(C33:C40)</f>
        <v>41493.180000000008</v>
      </c>
      <c r="D32" s="32">
        <f>SUM(D33:D40)</f>
        <v>28145</v>
      </c>
      <c r="E32" s="32">
        <f t="shared" si="0"/>
        <v>13348.180000000008</v>
      </c>
      <c r="F32" s="33">
        <f t="shared" si="1"/>
        <v>0.47426470065731063</v>
      </c>
      <c r="G32" s="34"/>
      <c r="H32" s="35">
        <f>SUM(H33:H40)</f>
        <v>453110.25066666672</v>
      </c>
      <c r="I32" s="35">
        <f>SUM(I33:I40)</f>
        <v>329052</v>
      </c>
      <c r="J32" s="35">
        <f>SUM(J33:J40)</f>
        <v>124058.25066666669</v>
      </c>
      <c r="K32" s="36">
        <f t="shared" si="3"/>
        <v>0.37701716040828409</v>
      </c>
    </row>
    <row r="33" spans="1:11" x14ac:dyDescent="0.2">
      <c r="B33" s="21" t="s">
        <v>53</v>
      </c>
      <c r="C33" s="37">
        <v>12002.113333333346</v>
      </c>
      <c r="D33" s="37">
        <v>5167</v>
      </c>
      <c r="E33" s="32">
        <f t="shared" si="0"/>
        <v>6835.1133333333455</v>
      </c>
      <c r="F33" s="33">
        <f t="shared" si="1"/>
        <v>1.3228398167860163</v>
      </c>
      <c r="G33" s="25"/>
      <c r="H33" s="38">
        <v>108150</v>
      </c>
      <c r="I33" s="38">
        <v>72398</v>
      </c>
      <c r="J33" s="35">
        <f t="shared" si="2"/>
        <v>35752</v>
      </c>
      <c r="K33" s="36">
        <f t="shared" si="3"/>
        <v>0.49382579629271528</v>
      </c>
    </row>
    <row r="34" spans="1:11" x14ac:dyDescent="0.2">
      <c r="B34" s="21" t="s">
        <v>52</v>
      </c>
      <c r="C34" s="37">
        <v>8529.6959999999999</v>
      </c>
      <c r="D34" s="37">
        <v>6429</v>
      </c>
      <c r="E34" s="32">
        <f t="shared" si="0"/>
        <v>2100.6959999999999</v>
      </c>
      <c r="F34" s="33">
        <f t="shared" si="1"/>
        <v>0.32675314979001396</v>
      </c>
      <c r="G34" s="25"/>
      <c r="H34" s="38">
        <v>79343.366666666669</v>
      </c>
      <c r="I34" s="38">
        <v>57860</v>
      </c>
      <c r="J34" s="35">
        <f t="shared" si="2"/>
        <v>21483.366666666669</v>
      </c>
      <c r="K34" s="36">
        <f t="shared" si="3"/>
        <v>0.37129911280101396</v>
      </c>
    </row>
    <row r="35" spans="1:11" x14ac:dyDescent="0.2">
      <c r="B35" s="21" t="s">
        <v>57</v>
      </c>
      <c r="C35" s="37">
        <v>4007.0173333333332</v>
      </c>
      <c r="D35" s="37">
        <v>152</v>
      </c>
      <c r="E35" s="32">
        <f t="shared" si="0"/>
        <v>3855.0173333333332</v>
      </c>
      <c r="F35" s="33">
        <f t="shared" si="1"/>
        <v>25.361956140350877</v>
      </c>
      <c r="G35" s="25"/>
      <c r="H35" s="38">
        <v>15866.926666666664</v>
      </c>
      <c r="I35" s="38">
        <v>6772</v>
      </c>
      <c r="J35" s="35">
        <f t="shared" si="2"/>
        <v>9094.9266666666645</v>
      </c>
      <c r="K35" s="36">
        <f t="shared" si="3"/>
        <v>1.3430192951368376</v>
      </c>
    </row>
    <row r="36" spans="1:11" x14ac:dyDescent="0.2">
      <c r="B36" s="21" t="s">
        <v>58</v>
      </c>
      <c r="C36" s="37">
        <v>4020.8720000000012</v>
      </c>
      <c r="D36" s="37">
        <v>2363</v>
      </c>
      <c r="E36" s="32">
        <f t="shared" si="0"/>
        <v>1657.8720000000012</v>
      </c>
      <c r="F36" s="33">
        <f t="shared" si="1"/>
        <v>0.7015962759204406</v>
      </c>
      <c r="G36" s="25"/>
      <c r="H36" s="38">
        <v>76473.601333333354</v>
      </c>
      <c r="I36" s="38">
        <v>38481</v>
      </c>
      <c r="J36" s="35">
        <f t="shared" si="2"/>
        <v>37992.601333333354</v>
      </c>
      <c r="K36" s="36">
        <f t="shared" si="3"/>
        <v>0.9873080567899315</v>
      </c>
    </row>
    <row r="37" spans="1:11" x14ac:dyDescent="0.2">
      <c r="B37" s="21" t="s">
        <v>24</v>
      </c>
      <c r="C37" s="37">
        <v>9154.4879999999994</v>
      </c>
      <c r="D37" s="37">
        <v>11313</v>
      </c>
      <c r="E37" s="32">
        <f t="shared" si="0"/>
        <v>-2158.5120000000006</v>
      </c>
      <c r="F37" s="33">
        <f t="shared" si="1"/>
        <v>-0.19079925749138166</v>
      </c>
      <c r="G37" s="25"/>
      <c r="H37" s="38">
        <v>132951.50266666667</v>
      </c>
      <c r="I37" s="38">
        <v>109307</v>
      </c>
      <c r="J37" s="35">
        <f t="shared" si="2"/>
        <v>23644.502666666667</v>
      </c>
      <c r="K37" s="36">
        <f t="shared" si="3"/>
        <v>0.21631279484997912</v>
      </c>
    </row>
    <row r="38" spans="1:11" x14ac:dyDescent="0.2">
      <c r="B38" s="21" t="s">
        <v>25</v>
      </c>
      <c r="C38" s="37">
        <v>2089.1986666666662</v>
      </c>
      <c r="D38" s="37">
        <v>1002</v>
      </c>
      <c r="E38" s="32">
        <f t="shared" si="0"/>
        <v>1087.1986666666662</v>
      </c>
      <c r="F38" s="33">
        <f t="shared" si="1"/>
        <v>1.0850286094477706</v>
      </c>
      <c r="G38" s="25"/>
      <c r="H38" s="38">
        <v>26727.705333333328</v>
      </c>
      <c r="I38" s="38">
        <v>31625</v>
      </c>
      <c r="J38" s="35">
        <f t="shared" si="2"/>
        <v>-4897.2946666666721</v>
      </c>
      <c r="K38" s="36">
        <f t="shared" si="3"/>
        <v>-0.15485516732542837</v>
      </c>
    </row>
    <row r="39" spans="1:11" x14ac:dyDescent="0.2">
      <c r="B39" s="21" t="s">
        <v>26</v>
      </c>
      <c r="C39" s="37">
        <v>1121.7946666666667</v>
      </c>
      <c r="D39" s="37">
        <v>893</v>
      </c>
      <c r="E39" s="32">
        <f t="shared" si="0"/>
        <v>228.79466666666667</v>
      </c>
      <c r="F39" s="33">
        <f t="shared" si="1"/>
        <v>0.25620903322135125</v>
      </c>
      <c r="G39" s="25"/>
      <c r="H39" s="38">
        <v>11037.148000000003</v>
      </c>
      <c r="I39" s="38">
        <v>8809</v>
      </c>
      <c r="J39" s="35">
        <f t="shared" si="2"/>
        <v>2228.1480000000029</v>
      </c>
      <c r="K39" s="36">
        <f t="shared" si="3"/>
        <v>0.25293994778067919</v>
      </c>
    </row>
    <row r="40" spans="1:11" x14ac:dyDescent="0.2">
      <c r="B40" s="21" t="s">
        <v>27</v>
      </c>
      <c r="C40" s="37">
        <v>568</v>
      </c>
      <c r="D40" s="37">
        <v>826</v>
      </c>
      <c r="E40" s="32">
        <f t="shared" si="0"/>
        <v>-258</v>
      </c>
      <c r="F40" s="33">
        <f t="shared" si="1"/>
        <v>-0.31234866828087166</v>
      </c>
      <c r="G40" s="25"/>
      <c r="H40" s="38">
        <v>2560</v>
      </c>
      <c r="I40" s="38">
        <v>3800</v>
      </c>
      <c r="J40" s="35">
        <f t="shared" si="2"/>
        <v>-1240</v>
      </c>
      <c r="K40" s="36">
        <f t="shared" si="3"/>
        <v>-0.32631578947368423</v>
      </c>
    </row>
    <row r="41" spans="1:11" x14ac:dyDescent="0.2">
      <c r="C41" s="37"/>
      <c r="D41" s="37"/>
      <c r="E41" s="32"/>
      <c r="F41" s="33"/>
      <c r="G41" s="25"/>
      <c r="H41" s="38"/>
      <c r="I41" s="38"/>
      <c r="J41" s="35"/>
      <c r="K41" s="36"/>
    </row>
    <row r="42" spans="1:11" s="20" customFormat="1" x14ac:dyDescent="0.2">
      <c r="A42" s="20" t="s">
        <v>28</v>
      </c>
      <c r="C42" s="32">
        <f>SUM(C43:C46)</f>
        <v>33610.618666666662</v>
      </c>
      <c r="D42" s="32">
        <v>31398.558941176467</v>
      </c>
      <c r="E42" s="32">
        <f t="shared" si="0"/>
        <v>2212.059725490195</v>
      </c>
      <c r="F42" s="33">
        <f t="shared" si="1"/>
        <v>7.0450995207594444E-2</v>
      </c>
      <c r="G42" s="34"/>
      <c r="H42" s="35">
        <f>SUM(H43:H46)</f>
        <v>342296.66400000005</v>
      </c>
      <c r="I42" s="35">
        <f>SUM(I43:I46)</f>
        <v>320328.89705882355</v>
      </c>
      <c r="J42" s="35">
        <f>SUM(J43:J46)</f>
        <v>21967.766941176502</v>
      </c>
      <c r="K42" s="36">
        <f t="shared" si="3"/>
        <v>6.8578786187817625E-2</v>
      </c>
    </row>
    <row r="43" spans="1:11" x14ac:dyDescent="0.2">
      <c r="B43" s="21" t="s">
        <v>59</v>
      </c>
      <c r="C43" s="37">
        <v>18340.91333333333</v>
      </c>
      <c r="D43" s="37">
        <v>18004.117764705879</v>
      </c>
      <c r="E43" s="32">
        <f t="shared" si="0"/>
        <v>336.79556862745085</v>
      </c>
      <c r="F43" s="33">
        <f t="shared" si="1"/>
        <v>1.8706585517213364E-2</v>
      </c>
      <c r="G43" s="25"/>
      <c r="H43" s="38">
        <v>182202.37466666667</v>
      </c>
      <c r="I43" s="38">
        <v>163450</v>
      </c>
      <c r="J43" s="35">
        <f t="shared" si="2"/>
        <v>18752.37466666667</v>
      </c>
      <c r="K43" s="36">
        <f t="shared" si="3"/>
        <v>0.11472850820842258</v>
      </c>
    </row>
    <row r="44" spans="1:11" x14ac:dyDescent="0.2">
      <c r="B44" s="21" t="s">
        <v>60</v>
      </c>
      <c r="C44" s="37">
        <v>250</v>
      </c>
      <c r="D44" s="37">
        <v>170</v>
      </c>
      <c r="E44" s="32">
        <f t="shared" si="0"/>
        <v>80</v>
      </c>
      <c r="F44" s="33">
        <f t="shared" si="1"/>
        <v>0.47058823529411764</v>
      </c>
      <c r="G44" s="25"/>
      <c r="H44" s="38">
        <v>2030</v>
      </c>
      <c r="I44" s="38">
        <v>1310.6617647058824</v>
      </c>
      <c r="J44" s="35">
        <f t="shared" si="2"/>
        <v>719.33823529411757</v>
      </c>
      <c r="K44" s="36">
        <f t="shared" si="3"/>
        <v>0.54883590462833087</v>
      </c>
    </row>
    <row r="45" spans="1:11" x14ac:dyDescent="0.2">
      <c r="B45" s="21" t="s">
        <v>29</v>
      </c>
      <c r="C45" s="37">
        <v>10264.812</v>
      </c>
      <c r="D45" s="37">
        <v>9411.5</v>
      </c>
      <c r="E45" s="32">
        <f t="shared" si="0"/>
        <v>853.3119999999999</v>
      </c>
      <c r="F45" s="33">
        <f t="shared" si="1"/>
        <v>9.0666950007968969E-2</v>
      </c>
      <c r="G45" s="25"/>
      <c r="H45" s="38">
        <v>106929.54666666669</v>
      </c>
      <c r="I45" s="38">
        <v>103450</v>
      </c>
      <c r="J45" s="35">
        <f t="shared" si="2"/>
        <v>3479.5466666666907</v>
      </c>
      <c r="K45" s="36">
        <f t="shared" si="3"/>
        <v>3.3635057193491455E-2</v>
      </c>
    </row>
    <row r="46" spans="1:11" x14ac:dyDescent="0.2">
      <c r="B46" s="21" t="s">
        <v>30</v>
      </c>
      <c r="C46" s="37">
        <v>4754.8933333333334</v>
      </c>
      <c r="D46" s="37">
        <v>3965.7352941176468</v>
      </c>
      <c r="E46" s="32">
        <f t="shared" si="0"/>
        <v>789.15803921568659</v>
      </c>
      <c r="F46" s="33">
        <f t="shared" si="1"/>
        <v>0.19899412862634586</v>
      </c>
      <c r="G46" s="25"/>
      <c r="H46" s="38">
        <v>51134.742666666672</v>
      </c>
      <c r="I46" s="38">
        <v>52118.23529411765</v>
      </c>
      <c r="J46" s="35">
        <f t="shared" si="2"/>
        <v>-983.49262745097803</v>
      </c>
      <c r="K46" s="36">
        <f t="shared" si="3"/>
        <v>-1.8870413050266505E-2</v>
      </c>
    </row>
    <row r="47" spans="1:11" x14ac:dyDescent="0.2">
      <c r="C47" s="37"/>
      <c r="D47" s="37"/>
      <c r="E47" s="32"/>
      <c r="F47" s="33"/>
      <c r="G47" s="25"/>
      <c r="H47" s="38"/>
      <c r="I47" s="38"/>
      <c r="J47" s="35"/>
      <c r="K47" s="36"/>
    </row>
    <row r="48" spans="1:11" s="20" customFormat="1" x14ac:dyDescent="0.2">
      <c r="A48" s="20" t="s">
        <v>31</v>
      </c>
      <c r="C48" s="32">
        <f>SUM(C49:C52)</f>
        <v>7229.9866666666658</v>
      </c>
      <c r="D48" s="32">
        <f>SUM(D49:D52)</f>
        <v>11300.363215258858</v>
      </c>
      <c r="E48" s="32">
        <f t="shared" si="0"/>
        <v>-4070.3765485921922</v>
      </c>
      <c r="F48" s="33">
        <f t="shared" si="1"/>
        <v>-0.36019873618716702</v>
      </c>
      <c r="G48" s="34"/>
      <c r="H48" s="35">
        <f>SUM(H49:H52)</f>
        <v>110485.91600000001</v>
      </c>
      <c r="I48" s="35">
        <f>SUM(I49:I52)</f>
        <v>89922.611156905507</v>
      </c>
      <c r="J48" s="35">
        <f>SUM(J49:J52)</f>
        <v>20563.304843094509</v>
      </c>
      <c r="K48" s="36">
        <f t="shared" si="3"/>
        <v>0.22867779948264294</v>
      </c>
    </row>
    <row r="49" spans="1:11" x14ac:dyDescent="0.2">
      <c r="B49" s="21" t="s">
        <v>32</v>
      </c>
      <c r="C49" s="37">
        <v>2234.2226666666666</v>
      </c>
      <c r="D49" s="37">
        <v>5213.8079019073575</v>
      </c>
      <c r="E49" s="32">
        <f t="shared" si="0"/>
        <v>-2979.585235240691</v>
      </c>
      <c r="F49" s="33">
        <f t="shared" si="1"/>
        <v>-0.57147967307170544</v>
      </c>
      <c r="G49" s="25"/>
      <c r="H49" s="38">
        <v>49075.565333333332</v>
      </c>
      <c r="I49" s="38">
        <v>34627</v>
      </c>
      <c r="J49" s="35">
        <f t="shared" si="2"/>
        <v>14448.565333333332</v>
      </c>
      <c r="K49" s="36">
        <f t="shared" si="3"/>
        <v>0.4172629836062417</v>
      </c>
    </row>
    <row r="50" spans="1:11" x14ac:dyDescent="0.2">
      <c r="B50" s="21" t="s">
        <v>33</v>
      </c>
      <c r="C50" s="37">
        <v>323.96133333333336</v>
      </c>
      <c r="D50" s="37">
        <v>296.11716621253407</v>
      </c>
      <c r="E50" s="32">
        <f t="shared" si="0"/>
        <v>27.844167120799284</v>
      </c>
      <c r="F50" s="33">
        <f t="shared" si="1"/>
        <v>9.4030911739897277E-2</v>
      </c>
      <c r="G50" s="25"/>
      <c r="H50" s="38">
        <v>5917.7746666666662</v>
      </c>
      <c r="I50" s="38">
        <v>3665.8819665257379</v>
      </c>
      <c r="J50" s="35">
        <f t="shared" si="2"/>
        <v>2251.8927001409284</v>
      </c>
      <c r="K50" s="36">
        <f t="shared" si="3"/>
        <v>0.61428401697153168</v>
      </c>
    </row>
    <row r="51" spans="1:11" x14ac:dyDescent="0.2">
      <c r="B51" s="21" t="s">
        <v>34</v>
      </c>
      <c r="C51" s="37">
        <v>4537.5360000000001</v>
      </c>
      <c r="D51" s="37">
        <v>5699.1825613079027</v>
      </c>
      <c r="E51" s="32">
        <f t="shared" si="0"/>
        <v>-1161.6465613079026</v>
      </c>
      <c r="F51" s="33">
        <f t="shared" si="1"/>
        <v>-0.20382687320711426</v>
      </c>
      <c r="G51" s="25"/>
      <c r="H51" s="38">
        <v>54179.849333333339</v>
      </c>
      <c r="I51" s="38">
        <v>50500</v>
      </c>
      <c r="J51" s="35">
        <f t="shared" si="2"/>
        <v>3679.849333333339</v>
      </c>
      <c r="K51" s="36">
        <f t="shared" si="3"/>
        <v>7.2868303630363146E-2</v>
      </c>
    </row>
    <row r="52" spans="1:11" x14ac:dyDescent="0.2">
      <c r="B52" s="21" t="s">
        <v>35</v>
      </c>
      <c r="C52" s="37">
        <v>134.26666666666668</v>
      </c>
      <c r="D52" s="37">
        <v>91.255585831062675</v>
      </c>
      <c r="E52" s="32">
        <f t="shared" si="0"/>
        <v>43.011080835604005</v>
      </c>
      <c r="F52" s="33">
        <f t="shared" si="1"/>
        <v>0.47132545853388602</v>
      </c>
      <c r="G52" s="25"/>
      <c r="H52" s="38">
        <v>1312.7266666666667</v>
      </c>
      <c r="I52" s="38">
        <v>1129.7291903797579</v>
      </c>
      <c r="J52" s="35">
        <f t="shared" si="2"/>
        <v>182.99747628690875</v>
      </c>
      <c r="K52" s="36">
        <f t="shared" si="3"/>
        <v>0.16198348935765236</v>
      </c>
    </row>
    <row r="53" spans="1:11" x14ac:dyDescent="0.2">
      <c r="C53" s="37"/>
      <c r="D53" s="37"/>
      <c r="E53" s="32"/>
      <c r="F53" s="33"/>
      <c r="G53" s="25"/>
      <c r="H53" s="38"/>
      <c r="I53" s="38"/>
      <c r="J53" s="35"/>
      <c r="K53" s="36"/>
    </row>
    <row r="54" spans="1:11" s="20" customFormat="1" x14ac:dyDescent="0.2">
      <c r="A54" s="20" t="s">
        <v>36</v>
      </c>
      <c r="C54" s="32">
        <f>SUM(C55:C67)</f>
        <v>27884.294666666668</v>
      </c>
      <c r="D54" s="32">
        <f>SUM(D55:D67)</f>
        <v>18649.549814874183</v>
      </c>
      <c r="E54" s="32">
        <f t="shared" si="0"/>
        <v>9234.7448517924859</v>
      </c>
      <c r="F54" s="33">
        <f t="shared" si="1"/>
        <v>0.49517253464355471</v>
      </c>
      <c r="G54" s="34"/>
      <c r="H54" s="35">
        <f>SUM(H55:H67)</f>
        <v>204153.74933333334</v>
      </c>
      <c r="I54" s="35">
        <f>SUM(I55:I67)</f>
        <v>221855.03991777007</v>
      </c>
      <c r="J54" s="35">
        <f>SUM(J55:J67)</f>
        <v>-17701.290584436734</v>
      </c>
      <c r="K54" s="36">
        <f t="shared" si="3"/>
        <v>-7.9787642376741436E-2</v>
      </c>
    </row>
    <row r="55" spans="1:11" x14ac:dyDescent="0.2">
      <c r="B55" s="21" t="s">
        <v>37</v>
      </c>
      <c r="C55" s="37">
        <v>5763.848</v>
      </c>
      <c r="D55" s="37">
        <v>1336.7647058823529</v>
      </c>
      <c r="E55" s="32">
        <f t="shared" si="0"/>
        <v>4427.0832941176468</v>
      </c>
      <c r="F55" s="33">
        <f t="shared" si="1"/>
        <v>3.3117894829482948</v>
      </c>
      <c r="G55" s="25"/>
      <c r="H55" s="38">
        <v>13541.942666666664</v>
      </c>
      <c r="I55" s="38">
        <v>17947.058823529413</v>
      </c>
      <c r="J55" s="35">
        <f t="shared" si="2"/>
        <v>-4405.1161568627485</v>
      </c>
      <c r="K55" s="36">
        <f t="shared" si="3"/>
        <v>-0.2454505888779637</v>
      </c>
    </row>
    <row r="56" spans="1:11" x14ac:dyDescent="0.2">
      <c r="B56" s="21" t="s">
        <v>38</v>
      </c>
      <c r="C56" s="37">
        <v>2500</v>
      </c>
      <c r="D56" s="37">
        <v>1500</v>
      </c>
      <c r="E56" s="32">
        <f t="shared" si="0"/>
        <v>1000</v>
      </c>
      <c r="F56" s="33">
        <f t="shared" si="1"/>
        <v>0.66666666666666663</v>
      </c>
      <c r="G56" s="25"/>
      <c r="H56" s="38">
        <v>10000</v>
      </c>
      <c r="I56" s="38">
        <v>4500</v>
      </c>
      <c r="J56" s="35">
        <f t="shared" si="2"/>
        <v>5500</v>
      </c>
      <c r="K56" s="36">
        <f t="shared" si="3"/>
        <v>1.2222222222222223</v>
      </c>
    </row>
    <row r="57" spans="1:11" x14ac:dyDescent="0.2">
      <c r="B57" s="21" t="s">
        <v>39</v>
      </c>
      <c r="C57" s="37">
        <v>7.8666666666666663</v>
      </c>
      <c r="D57" s="37">
        <v>58.823529411764696</v>
      </c>
      <c r="E57" s="32">
        <f t="shared" si="0"/>
        <v>-50.956862745098029</v>
      </c>
      <c r="F57" s="33">
        <f t="shared" si="1"/>
        <v>-0.86626666666666663</v>
      </c>
      <c r="G57" s="25"/>
      <c r="H57" s="38">
        <v>5800</v>
      </c>
      <c r="I57" s="38">
        <v>1700</v>
      </c>
      <c r="J57" s="35">
        <f t="shared" si="2"/>
        <v>4100</v>
      </c>
      <c r="K57" s="36">
        <f t="shared" si="3"/>
        <v>2.4117647058823528</v>
      </c>
    </row>
    <row r="58" spans="1:11" x14ac:dyDescent="0.2">
      <c r="B58" s="21" t="s">
        <v>40</v>
      </c>
      <c r="C58" s="37">
        <v>1034.9866666666667</v>
      </c>
      <c r="D58" s="37">
        <v>829.41176470588232</v>
      </c>
      <c r="E58" s="32">
        <f t="shared" si="0"/>
        <v>205.57490196078436</v>
      </c>
      <c r="F58" s="33">
        <f t="shared" si="1"/>
        <v>0.24785626477541378</v>
      </c>
      <c r="G58" s="25"/>
      <c r="H58" s="38">
        <v>7995.4079999999994</v>
      </c>
      <c r="I58" s="38">
        <v>13602.64705882353</v>
      </c>
      <c r="J58" s="35">
        <f t="shared" si="2"/>
        <v>-5607.2390588235303</v>
      </c>
      <c r="K58" s="36">
        <f t="shared" si="3"/>
        <v>-0.41221675711907291</v>
      </c>
    </row>
    <row r="59" spans="1:11" x14ac:dyDescent="0.2">
      <c r="B59" s="21" t="s">
        <v>41</v>
      </c>
      <c r="C59" s="37">
        <v>75.733333333333334</v>
      </c>
      <c r="D59" s="37">
        <v>1558.08</v>
      </c>
      <c r="E59" s="32">
        <f t="shared" si="0"/>
        <v>-1482.3466666666666</v>
      </c>
      <c r="F59" s="33">
        <f t="shared" si="1"/>
        <v>-0.95139316765934145</v>
      </c>
      <c r="G59" s="25"/>
      <c r="H59" s="38">
        <v>13832.110666666666</v>
      </c>
      <c r="I59" s="38">
        <v>18696.96</v>
      </c>
      <c r="J59" s="35">
        <f t="shared" si="2"/>
        <v>-4864.8493333333336</v>
      </c>
      <c r="K59" s="36">
        <f t="shared" si="3"/>
        <v>-0.26019466979302164</v>
      </c>
    </row>
    <row r="60" spans="1:11" x14ac:dyDescent="0.2">
      <c r="B60" s="21" t="s">
        <v>42</v>
      </c>
      <c r="C60" s="37">
        <v>8785.7253333333319</v>
      </c>
      <c r="D60" s="37">
        <v>5080.7551089918252</v>
      </c>
      <c r="E60" s="32">
        <f t="shared" si="0"/>
        <v>3704.9702243415068</v>
      </c>
      <c r="F60" s="33">
        <f t="shared" si="1"/>
        <v>0.7292164540236391</v>
      </c>
      <c r="G60" s="25"/>
      <c r="H60" s="38">
        <v>57997.112000000001</v>
      </c>
      <c r="I60" s="38">
        <v>62898.915211887717</v>
      </c>
      <c r="J60" s="35">
        <f t="shared" si="2"/>
        <v>-4901.8032118877163</v>
      </c>
      <c r="K60" s="36">
        <f t="shared" si="3"/>
        <v>-7.7931442782041643E-2</v>
      </c>
    </row>
    <row r="61" spans="1:11" x14ac:dyDescent="0.2">
      <c r="B61" s="21" t="s">
        <v>43</v>
      </c>
      <c r="C61" s="37">
        <v>4620.025333333333</v>
      </c>
      <c r="D61" s="37">
        <v>4058.3823529411766</v>
      </c>
      <c r="E61" s="32">
        <f t="shared" si="0"/>
        <v>561.64298039215646</v>
      </c>
      <c r="F61" s="33">
        <f t="shared" si="1"/>
        <v>0.13839084924689871</v>
      </c>
      <c r="G61" s="25"/>
      <c r="H61" s="38">
        <v>44209.486666666671</v>
      </c>
      <c r="I61" s="38">
        <v>48700.588235294126</v>
      </c>
      <c r="J61" s="35">
        <f t="shared" si="2"/>
        <v>-4491.101568627455</v>
      </c>
      <c r="K61" s="36">
        <f t="shared" si="3"/>
        <v>-9.2218630849569064E-2</v>
      </c>
    </row>
    <row r="62" spans="1:11" x14ac:dyDescent="0.2">
      <c r="B62" s="21" t="s">
        <v>44</v>
      </c>
      <c r="C62" s="37">
        <v>16.657333333333334</v>
      </c>
      <c r="D62" s="37">
        <v>85.14705882352942</v>
      </c>
      <c r="E62" s="32">
        <f t="shared" si="0"/>
        <v>-68.489725490196093</v>
      </c>
      <c r="F62" s="33">
        <f t="shared" si="1"/>
        <v>-0.80436983304548082</v>
      </c>
      <c r="G62" s="25"/>
      <c r="H62" s="38">
        <v>265.61066666666665</v>
      </c>
      <c r="I62" s="38">
        <v>1608.5294117647061</v>
      </c>
      <c r="J62" s="35">
        <f t="shared" si="2"/>
        <v>-1342.9187450980394</v>
      </c>
      <c r="K62" s="36">
        <f t="shared" si="3"/>
        <v>-0.83487360273054179</v>
      </c>
    </row>
    <row r="63" spans="1:11" x14ac:dyDescent="0.2">
      <c r="B63" s="21" t="s">
        <v>45</v>
      </c>
      <c r="C63" s="37">
        <v>2656.3946666666666</v>
      </c>
      <c r="D63" s="37">
        <v>2094.5117647058823</v>
      </c>
      <c r="E63" s="32">
        <f t="shared" si="0"/>
        <v>561.88290196078424</v>
      </c>
      <c r="F63" s="33">
        <f t="shared" si="1"/>
        <v>0.26826438095452071</v>
      </c>
      <c r="G63" s="25"/>
      <c r="H63" s="38">
        <v>24200.757333333338</v>
      </c>
      <c r="I63" s="38">
        <v>25134.141176470584</v>
      </c>
      <c r="J63" s="35">
        <f t="shared" si="2"/>
        <v>-933.383843137246</v>
      </c>
      <c r="K63" s="36">
        <f t="shared" si="3"/>
        <v>-3.7136094548996829E-2</v>
      </c>
    </row>
    <row r="64" spans="1:11" x14ac:dyDescent="0.2">
      <c r="B64" s="21" t="s">
        <v>46</v>
      </c>
      <c r="C64" s="37">
        <v>92.22133333333332</v>
      </c>
      <c r="D64" s="37">
        <v>135.77647058823527</v>
      </c>
      <c r="E64" s="32">
        <f t="shared" si="0"/>
        <v>-43.55513725490195</v>
      </c>
      <c r="F64" s="33">
        <f t="shared" si="1"/>
        <v>-0.32078560494468994</v>
      </c>
      <c r="G64" s="25"/>
      <c r="H64" s="38">
        <v>687.08133333333319</v>
      </c>
      <c r="I64" s="38">
        <v>2889.4647058823534</v>
      </c>
      <c r="J64" s="35">
        <f t="shared" si="2"/>
        <v>-2202.3833725490204</v>
      </c>
      <c r="K64" s="36">
        <f t="shared" si="3"/>
        <v>-0.7622115501412503</v>
      </c>
    </row>
    <row r="65" spans="2:11" x14ac:dyDescent="0.2">
      <c r="B65" s="21" t="s">
        <v>47</v>
      </c>
      <c r="C65" s="37">
        <v>771.74533333333329</v>
      </c>
      <c r="D65" s="37">
        <v>769.22058823529426</v>
      </c>
      <c r="E65" s="32">
        <f t="shared" si="0"/>
        <v>2.524745098039034</v>
      </c>
      <c r="F65" s="33">
        <f t="shared" si="1"/>
        <v>3.2822120684928265E-3</v>
      </c>
      <c r="G65" s="25"/>
      <c r="H65" s="38">
        <v>7251.6</v>
      </c>
      <c r="I65" s="38">
        <v>9135.3529411764703</v>
      </c>
      <c r="J65" s="35">
        <f t="shared" si="2"/>
        <v>-1883.7529411764699</v>
      </c>
      <c r="K65" s="36">
        <f t="shared" si="3"/>
        <v>-0.20620472501786846</v>
      </c>
    </row>
    <row r="66" spans="2:11" x14ac:dyDescent="0.2">
      <c r="B66" s="21" t="s">
        <v>48</v>
      </c>
      <c r="C66" s="37">
        <v>1189.3813333333337</v>
      </c>
      <c r="D66" s="37">
        <v>721.35294117647049</v>
      </c>
      <c r="E66" s="32">
        <f t="shared" si="0"/>
        <v>468.02839215686322</v>
      </c>
      <c r="F66" s="33">
        <f t="shared" si="1"/>
        <v>0.64882024518198445</v>
      </c>
      <c r="G66" s="25"/>
      <c r="H66" s="38">
        <v>12697.345333333333</v>
      </c>
      <c r="I66" s="38">
        <v>10169.911764705881</v>
      </c>
      <c r="J66" s="35">
        <f t="shared" si="2"/>
        <v>2527.4335686274517</v>
      </c>
      <c r="K66" s="36">
        <f t="shared" si="3"/>
        <v>0.24852069782933325</v>
      </c>
    </row>
    <row r="67" spans="2:11" x14ac:dyDescent="0.2">
      <c r="B67" s="21" t="s">
        <v>49</v>
      </c>
      <c r="C67" s="37">
        <v>369.70933333333335</v>
      </c>
      <c r="D67" s="37">
        <v>421.3235294117647</v>
      </c>
      <c r="E67" s="32">
        <f t="shared" si="0"/>
        <v>-51.614196078431348</v>
      </c>
      <c r="F67" s="33">
        <f t="shared" si="1"/>
        <v>-0.1225048981966259</v>
      </c>
      <c r="G67" s="25"/>
      <c r="H67" s="38">
        <v>5675.2946666666667</v>
      </c>
      <c r="I67" s="38">
        <v>4871.4705882352937</v>
      </c>
      <c r="J67" s="35">
        <f t="shared" si="2"/>
        <v>803.82407843137298</v>
      </c>
      <c r="K67" s="36">
        <f t="shared" si="3"/>
        <v>0.16500645213226278</v>
      </c>
    </row>
    <row r="68" spans="2:11" s="20" customFormat="1" x14ac:dyDescent="0.2">
      <c r="B68" s="40" t="s">
        <v>50</v>
      </c>
      <c r="C68" s="41">
        <f>C54+C48+C42+C32+C26+C20+C9</f>
        <v>306909.45333333337</v>
      </c>
      <c r="D68" s="41">
        <f>D54+D48+D42+D32+D26+D20+D9</f>
        <v>285996.82716204523</v>
      </c>
      <c r="E68" s="41">
        <f>E54+E48+E42+E32+E26+E20+E9</f>
        <v>20912.626171288128</v>
      </c>
      <c r="F68" s="41"/>
      <c r="G68" s="41"/>
      <c r="H68" s="41">
        <f>H54+H48+H42+H32+H26+H20+H9</f>
        <v>3277234.96</v>
      </c>
      <c r="I68" s="41">
        <f>I54+I48+I42+I32+I26+I20+I9</f>
        <v>2902278.3821545006</v>
      </c>
      <c r="J68" s="41">
        <f>J54+J48+J42+J32+J26+J20+J9</f>
        <v>374956.5778454995</v>
      </c>
      <c r="K68" s="41"/>
    </row>
    <row r="69" spans="2:11" x14ac:dyDescent="0.2">
      <c r="C69" s="25"/>
      <c r="D69" s="25"/>
      <c r="E69" s="25"/>
      <c r="F69" s="39"/>
      <c r="G69" s="25"/>
      <c r="H69" s="25"/>
      <c r="I69" s="25"/>
      <c r="J69" s="25"/>
      <c r="K69" s="39"/>
    </row>
    <row r="70" spans="2:11" x14ac:dyDescent="0.2">
      <c r="B70" s="20"/>
      <c r="C70" s="25"/>
      <c r="D70" s="25"/>
      <c r="E70" s="25"/>
      <c r="F70" s="39"/>
      <c r="G70" s="25"/>
      <c r="H70" s="25"/>
      <c r="I70" s="25"/>
      <c r="J70" s="25"/>
      <c r="K70" s="25"/>
    </row>
    <row r="71" spans="2:11" x14ac:dyDescent="0.2">
      <c r="B71" s="20"/>
      <c r="C71" s="25"/>
      <c r="D71" s="25"/>
      <c r="E71" s="25"/>
      <c r="F71" s="39"/>
      <c r="G71" s="25"/>
      <c r="H71" s="25"/>
      <c r="I71" s="25"/>
      <c r="J71" s="25"/>
      <c r="K71" s="25"/>
    </row>
    <row r="72" spans="2:11" x14ac:dyDescent="0.2">
      <c r="B72" s="20"/>
      <c r="C72" s="25"/>
      <c r="D72" s="25"/>
      <c r="E72" s="25"/>
      <c r="F72" s="39"/>
      <c r="G72" s="25"/>
      <c r="H72" s="25"/>
      <c r="I72" s="25"/>
      <c r="J72" s="25"/>
      <c r="K72" s="25"/>
    </row>
    <row r="73" spans="2:11" x14ac:dyDescent="0.2">
      <c r="B73" s="20"/>
      <c r="C73" s="25"/>
      <c r="D73" s="25"/>
      <c r="E73" s="25"/>
      <c r="F73" s="39"/>
      <c r="G73" s="25"/>
      <c r="H73" s="25"/>
      <c r="I73" s="25"/>
      <c r="J73" s="25"/>
      <c r="K73" s="25"/>
    </row>
    <row r="74" spans="2:11" x14ac:dyDescent="0.2">
      <c r="C74" s="25"/>
      <c r="D74" s="25"/>
      <c r="E74" s="25"/>
      <c r="F74" s="39"/>
      <c r="G74" s="25"/>
      <c r="H74" s="25"/>
      <c r="I74" s="25"/>
      <c r="J74" s="25"/>
      <c r="K74" s="25"/>
    </row>
    <row r="75" spans="2:11" x14ac:dyDescent="0.2">
      <c r="C75" s="25"/>
      <c r="D75" s="25"/>
      <c r="E75" s="25"/>
      <c r="F75" s="39"/>
      <c r="G75" s="25"/>
      <c r="H75" s="25"/>
      <c r="I75" s="25"/>
      <c r="J75" s="25"/>
      <c r="K75" s="25"/>
    </row>
    <row r="76" spans="2:11" x14ac:dyDescent="0.2">
      <c r="C76" s="25"/>
      <c r="D76" s="25"/>
      <c r="E76" s="25"/>
      <c r="F76" s="39"/>
      <c r="G76" s="25"/>
      <c r="H76" s="25"/>
      <c r="I76" s="25"/>
      <c r="J76" s="25"/>
      <c r="K76" s="25"/>
    </row>
    <row r="77" spans="2:11" x14ac:dyDescent="0.2">
      <c r="C77" s="25"/>
      <c r="D77" s="25"/>
      <c r="E77" s="25"/>
      <c r="F77" s="39"/>
      <c r="G77" s="25"/>
      <c r="H77" s="25"/>
      <c r="I77" s="25"/>
      <c r="J77" s="25"/>
      <c r="K77" s="25"/>
    </row>
    <row r="78" spans="2:11" x14ac:dyDescent="0.2">
      <c r="C78" s="25"/>
      <c r="D78" s="25"/>
      <c r="E78" s="25"/>
      <c r="F78" s="39"/>
      <c r="G78" s="25"/>
      <c r="H78" s="25"/>
      <c r="I78" s="25"/>
      <c r="J78" s="25"/>
      <c r="K78" s="25"/>
    </row>
    <row r="79" spans="2:11" x14ac:dyDescent="0.2">
      <c r="C79" s="25"/>
      <c r="D79" s="25"/>
      <c r="E79" s="25"/>
      <c r="F79" s="39"/>
      <c r="G79" s="25"/>
      <c r="H79" s="25"/>
      <c r="I79" s="25"/>
      <c r="J79" s="25"/>
      <c r="K79" s="25"/>
    </row>
    <row r="80" spans="2:11" x14ac:dyDescent="0.2">
      <c r="C80" s="25"/>
      <c r="D80" s="25"/>
      <c r="E80" s="25"/>
      <c r="F80" s="39"/>
      <c r="G80" s="25"/>
      <c r="H80" s="25"/>
      <c r="I80" s="25"/>
      <c r="J80" s="25"/>
      <c r="K80" s="25"/>
    </row>
    <row r="81" spans="3:11" x14ac:dyDescent="0.2">
      <c r="C81" s="25"/>
      <c r="D81" s="25"/>
      <c r="E81" s="25"/>
      <c r="F81" s="39"/>
      <c r="G81" s="25"/>
      <c r="H81" s="25"/>
      <c r="I81" s="25"/>
      <c r="J81" s="25"/>
      <c r="K81" s="25"/>
    </row>
    <row r="82" spans="3:11" x14ac:dyDescent="0.2">
      <c r="C82" s="25"/>
      <c r="D82" s="25"/>
      <c r="E82" s="25"/>
      <c r="F82" s="39"/>
      <c r="G82" s="25"/>
      <c r="H82" s="25"/>
      <c r="I82" s="25"/>
      <c r="J82" s="25"/>
      <c r="K82" s="25"/>
    </row>
    <row r="83" spans="3:11" x14ac:dyDescent="0.2">
      <c r="C83" s="25"/>
      <c r="D83" s="25"/>
      <c r="E83" s="25"/>
      <c r="F83" s="39"/>
      <c r="G83" s="25"/>
      <c r="H83" s="25"/>
      <c r="I83" s="25"/>
      <c r="J83" s="25"/>
      <c r="K83" s="25"/>
    </row>
    <row r="84" spans="3:11" x14ac:dyDescent="0.2">
      <c r="C84" s="25"/>
      <c r="D84" s="25"/>
      <c r="E84" s="25"/>
      <c r="F84" s="39"/>
      <c r="G84" s="25"/>
      <c r="H84" s="25"/>
      <c r="I84" s="25"/>
      <c r="J84" s="25"/>
      <c r="K84" s="25"/>
    </row>
    <row r="85" spans="3:11" x14ac:dyDescent="0.2">
      <c r="C85" s="25"/>
      <c r="D85" s="25"/>
      <c r="E85" s="25"/>
      <c r="F85" s="39"/>
      <c r="G85" s="25"/>
      <c r="H85" s="25"/>
      <c r="I85" s="25"/>
      <c r="J85" s="25"/>
      <c r="K85" s="25"/>
    </row>
    <row r="86" spans="3:11" x14ac:dyDescent="0.2">
      <c r="C86" s="25"/>
      <c r="D86" s="25"/>
      <c r="E86" s="25"/>
      <c r="F86" s="39"/>
      <c r="G86" s="25"/>
      <c r="H86" s="25"/>
      <c r="I86" s="25"/>
      <c r="J86" s="25"/>
      <c r="K86" s="25"/>
    </row>
    <row r="87" spans="3:11" x14ac:dyDescent="0.2">
      <c r="C87" s="25"/>
      <c r="D87" s="25"/>
      <c r="E87" s="25"/>
      <c r="F87" s="39"/>
      <c r="G87" s="25"/>
      <c r="H87" s="25"/>
      <c r="I87" s="25"/>
      <c r="J87" s="25"/>
      <c r="K87" s="25"/>
    </row>
    <row r="88" spans="3:11" x14ac:dyDescent="0.2">
      <c r="C88" s="25"/>
      <c r="D88" s="25"/>
      <c r="E88" s="25"/>
      <c r="F88" s="39"/>
      <c r="G88" s="25"/>
      <c r="H88" s="25"/>
      <c r="I88" s="25"/>
      <c r="J88" s="25"/>
      <c r="K88" s="25"/>
    </row>
    <row r="89" spans="3:11" x14ac:dyDescent="0.2">
      <c r="C89" s="25"/>
      <c r="D89" s="25"/>
      <c r="E89" s="25"/>
      <c r="F89" s="39"/>
      <c r="G89" s="25"/>
      <c r="H89" s="25"/>
      <c r="I89" s="25"/>
      <c r="J89" s="25"/>
      <c r="K89" s="25"/>
    </row>
    <row r="90" spans="3:11" x14ac:dyDescent="0.2">
      <c r="C90" s="25"/>
      <c r="D90" s="25"/>
      <c r="E90" s="25"/>
      <c r="F90" s="39"/>
      <c r="G90" s="25"/>
      <c r="H90" s="25"/>
      <c r="I90" s="25"/>
      <c r="J90" s="25"/>
      <c r="K90" s="25"/>
    </row>
    <row r="91" spans="3:11" x14ac:dyDescent="0.2">
      <c r="C91" s="25"/>
      <c r="D91" s="25"/>
      <c r="E91" s="25"/>
      <c r="F91" s="39"/>
      <c r="G91" s="25"/>
      <c r="H91" s="25"/>
      <c r="I91" s="25"/>
      <c r="J91" s="25"/>
      <c r="K91" s="25"/>
    </row>
    <row r="92" spans="3:11" x14ac:dyDescent="0.2">
      <c r="C92" s="25"/>
      <c r="D92" s="25"/>
      <c r="E92" s="25"/>
      <c r="F92" s="39"/>
      <c r="G92" s="25"/>
      <c r="H92" s="25"/>
      <c r="I92" s="25"/>
      <c r="J92" s="25"/>
      <c r="K92" s="25"/>
    </row>
    <row r="93" spans="3:11" x14ac:dyDescent="0.2">
      <c r="C93" s="25"/>
      <c r="D93" s="25"/>
      <c r="E93" s="25"/>
      <c r="F93" s="25"/>
      <c r="G93" s="25"/>
      <c r="H93" s="25"/>
      <c r="I93" s="25"/>
      <c r="J93" s="25"/>
      <c r="K93" s="25"/>
    </row>
  </sheetData>
  <mergeCells count="4">
    <mergeCell ref="C1:K1"/>
    <mergeCell ref="C2:K2"/>
    <mergeCell ref="C4:F4"/>
    <mergeCell ref="H4:K4"/>
  </mergeCells>
  <phoneticPr fontId="0" type="noConversion"/>
  <pageMargins left="0.33" right="0.75" top="0.31496062992125984" bottom="1" header="0" footer="0"/>
  <pageSetup scale="86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F13" workbookViewId="0">
      <selection activeCell="S14" sqref="S14"/>
    </sheetView>
  </sheetViews>
  <sheetFormatPr baseColWidth="10" defaultRowHeight="12.75" x14ac:dyDescent="0.2"/>
  <cols>
    <col min="1" max="1" width="3.5703125" customWidth="1"/>
    <col min="2" max="2" width="26" customWidth="1"/>
    <col min="3" max="3" width="10.28515625" customWidth="1"/>
    <col min="4" max="4" width="9.85546875" customWidth="1"/>
    <col min="5" max="5" width="12.28515625" bestFit="1" customWidth="1"/>
    <col min="6" max="6" width="4.85546875" bestFit="1" customWidth="1"/>
    <col min="7" max="7" width="1.5703125" style="10" customWidth="1"/>
    <col min="8" max="8" width="28.42578125" customWidth="1"/>
    <col min="9" max="9" width="10.28515625" customWidth="1"/>
    <col min="10" max="10" width="9.85546875" customWidth="1"/>
    <col min="11" max="11" width="12.28515625" bestFit="1" customWidth="1"/>
    <col min="12" max="12" width="4.85546875" bestFit="1" customWidth="1"/>
    <col min="13" max="13" width="1.85546875" customWidth="1"/>
    <col min="14" max="14" width="26.7109375" customWidth="1"/>
    <col min="15" max="15" width="10.28515625" customWidth="1"/>
    <col min="16" max="16" width="9.85546875" customWidth="1"/>
    <col min="17" max="17" width="12.28515625" bestFit="1" customWidth="1"/>
    <col min="18" max="18" width="4.85546875" bestFit="1" customWidth="1"/>
  </cols>
  <sheetData>
    <row r="1" spans="1:18" s="12" customFormat="1" x14ac:dyDescent="0.2">
      <c r="A1" s="11"/>
      <c r="B1" s="11"/>
      <c r="D1" s="12" t="s">
        <v>63</v>
      </c>
      <c r="G1" s="13"/>
      <c r="J1" s="12" t="s">
        <v>65</v>
      </c>
      <c r="M1" s="13"/>
      <c r="P1" s="12" t="s">
        <v>64</v>
      </c>
    </row>
    <row r="2" spans="1:18" x14ac:dyDescent="0.2">
      <c r="A2" s="3"/>
      <c r="B2" s="3"/>
      <c r="C2" s="3" t="s">
        <v>108</v>
      </c>
      <c r="D2" s="3"/>
      <c r="E2" s="3"/>
      <c r="F2" s="3"/>
      <c r="G2" s="9"/>
      <c r="I2" s="6" t="s">
        <v>62</v>
      </c>
      <c r="M2" s="9"/>
      <c r="O2" s="6" t="s">
        <v>67</v>
      </c>
    </row>
    <row r="3" spans="1:18" x14ac:dyDescent="0.2">
      <c r="A3" s="3"/>
      <c r="B3" s="3"/>
      <c r="C3" s="4" t="s">
        <v>0</v>
      </c>
      <c r="D3" s="4" t="s">
        <v>51</v>
      </c>
      <c r="E3" s="4" t="s">
        <v>1</v>
      </c>
      <c r="F3" s="4"/>
      <c r="G3" s="9"/>
      <c r="I3" s="4"/>
      <c r="J3" s="4"/>
      <c r="K3" s="4" t="s">
        <v>1</v>
      </c>
      <c r="L3" s="4"/>
      <c r="M3" s="9"/>
      <c r="O3" s="4"/>
      <c r="P3" s="4"/>
      <c r="Q3" s="4" t="s">
        <v>1</v>
      </c>
      <c r="R3" s="4"/>
    </row>
    <row r="4" spans="1:18" x14ac:dyDescent="0.2">
      <c r="A4" s="3"/>
      <c r="B4" s="3"/>
      <c r="C4" s="4" t="s">
        <v>106</v>
      </c>
      <c r="D4" s="4" t="s">
        <v>106</v>
      </c>
      <c r="E4" s="4" t="s">
        <v>2</v>
      </c>
      <c r="F4" s="4" t="s">
        <v>3</v>
      </c>
      <c r="G4" s="9"/>
      <c r="I4" s="4" t="s">
        <v>0</v>
      </c>
      <c r="J4" s="4" t="s">
        <v>51</v>
      </c>
      <c r="K4" s="4" t="s">
        <v>2</v>
      </c>
      <c r="L4" s="4" t="s">
        <v>3</v>
      </c>
      <c r="M4" s="9"/>
      <c r="N4" s="4" t="s">
        <v>66</v>
      </c>
      <c r="O4" s="4" t="s">
        <v>0</v>
      </c>
      <c r="P4" s="4" t="s">
        <v>51</v>
      </c>
      <c r="Q4" s="18" t="s">
        <v>2</v>
      </c>
      <c r="R4" s="4" t="s">
        <v>3</v>
      </c>
    </row>
    <row r="5" spans="1:18" x14ac:dyDescent="0.2">
      <c r="A5" s="3"/>
      <c r="B5" s="3"/>
      <c r="C5" s="4"/>
      <c r="D5" s="4"/>
      <c r="E5" s="4"/>
      <c r="F5" s="4"/>
      <c r="G5" s="9"/>
      <c r="I5" s="4" t="s">
        <v>106</v>
      </c>
      <c r="J5" s="4" t="s">
        <v>106</v>
      </c>
      <c r="M5" s="9"/>
      <c r="N5" s="1" t="s">
        <v>54</v>
      </c>
      <c r="O5" s="46">
        <v>860545</v>
      </c>
      <c r="P5" s="46">
        <v>785000</v>
      </c>
      <c r="Q5" s="19">
        <f t="shared" ref="Q5:Q50" si="0">O5-P5</f>
        <v>75545</v>
      </c>
      <c r="R5" s="7">
        <f t="shared" ref="R5:R50" si="1">Q5/P5</f>
        <v>9.6235668789808923E-2</v>
      </c>
    </row>
    <row r="6" spans="1:18" x14ac:dyDescent="0.2">
      <c r="A6" s="3" t="s">
        <v>4</v>
      </c>
      <c r="B6" s="3"/>
      <c r="C6" s="4"/>
      <c r="D6" s="4"/>
      <c r="E6" s="4"/>
      <c r="F6" s="4"/>
      <c r="G6" s="9"/>
      <c r="M6" s="9"/>
      <c r="N6" s="1" t="s">
        <v>7</v>
      </c>
      <c r="O6" s="2">
        <v>221300</v>
      </c>
      <c r="P6" s="2">
        <v>164500</v>
      </c>
      <c r="Q6" s="19">
        <f t="shared" si="0"/>
        <v>56800</v>
      </c>
      <c r="R6" s="7">
        <f t="shared" si="1"/>
        <v>0.34528875379939211</v>
      </c>
    </row>
    <row r="7" spans="1:18" x14ac:dyDescent="0.2">
      <c r="A7" s="3" t="s">
        <v>5</v>
      </c>
      <c r="B7" s="3"/>
      <c r="C7" s="5">
        <f>SUM(C8:C16)</f>
        <v>993560.93599999987</v>
      </c>
      <c r="D7" s="5">
        <f>SUM(D8:D16)</f>
        <v>901594.43585943198</v>
      </c>
      <c r="E7" s="5">
        <f>SUM(E8:E16)</f>
        <v>91966.500140568038</v>
      </c>
      <c r="F7" s="7">
        <f>E7/D7</f>
        <v>0.10200428982561575</v>
      </c>
      <c r="G7" s="9"/>
      <c r="M7" s="9"/>
      <c r="N7" s="1" t="s">
        <v>6</v>
      </c>
      <c r="O7" s="2">
        <v>482000</v>
      </c>
      <c r="P7" s="2">
        <v>430000</v>
      </c>
      <c r="Q7" s="19">
        <f t="shared" si="0"/>
        <v>52000</v>
      </c>
      <c r="R7" s="7">
        <f t="shared" si="1"/>
        <v>0.12093023255813953</v>
      </c>
    </row>
    <row r="8" spans="1:18" x14ac:dyDescent="0.2">
      <c r="A8" s="1"/>
      <c r="B8" s="1" t="s">
        <v>6</v>
      </c>
      <c r="C8" s="2">
        <v>482000</v>
      </c>
      <c r="D8" s="2">
        <v>430000</v>
      </c>
      <c r="E8" s="5">
        <f t="shared" ref="E8:E65" si="2">C8-D8</f>
        <v>52000</v>
      </c>
      <c r="F8" s="7">
        <f t="shared" ref="F8:F65" si="3">E8/D8</f>
        <v>0.12093023255813953</v>
      </c>
      <c r="G8" s="9"/>
      <c r="H8" s="1" t="s">
        <v>6</v>
      </c>
      <c r="I8" s="2">
        <v>482000</v>
      </c>
      <c r="J8" s="2">
        <v>430000</v>
      </c>
      <c r="K8" s="5">
        <f t="shared" ref="K8:K53" si="4">I8-J8</f>
        <v>52000</v>
      </c>
      <c r="L8" s="7">
        <f t="shared" ref="L8:L53" si="5">K8/J8</f>
        <v>0.12093023255813953</v>
      </c>
      <c r="M8" s="9"/>
      <c r="N8" s="1" t="s">
        <v>58</v>
      </c>
      <c r="O8" s="2">
        <v>76473.601333333354</v>
      </c>
      <c r="P8" s="2">
        <v>38481</v>
      </c>
      <c r="Q8" s="19">
        <f t="shared" si="0"/>
        <v>37992.601333333354</v>
      </c>
      <c r="R8" s="7">
        <f t="shared" si="1"/>
        <v>0.9873080567899315</v>
      </c>
    </row>
    <row r="9" spans="1:18" x14ac:dyDescent="0.2">
      <c r="A9" s="1"/>
      <c r="B9" s="1" t="s">
        <v>7</v>
      </c>
      <c r="C9" s="2">
        <v>221300</v>
      </c>
      <c r="D9" s="2">
        <v>164500</v>
      </c>
      <c r="E9" s="5">
        <f t="shared" si="2"/>
        <v>56800</v>
      </c>
      <c r="F9" s="7">
        <f t="shared" si="3"/>
        <v>0.34528875379939211</v>
      </c>
      <c r="G9" s="9"/>
      <c r="H9" s="1" t="s">
        <v>7</v>
      </c>
      <c r="I9" s="2">
        <v>221300</v>
      </c>
      <c r="J9" s="2">
        <v>164500</v>
      </c>
      <c r="K9" s="5">
        <f t="shared" si="4"/>
        <v>56800</v>
      </c>
      <c r="L9" s="7">
        <f t="shared" si="5"/>
        <v>0.34528875379939211</v>
      </c>
      <c r="M9" s="9"/>
      <c r="N9" s="1" t="s">
        <v>15</v>
      </c>
      <c r="O9" s="2">
        <v>68460</v>
      </c>
      <c r="P9" s="2">
        <v>32500</v>
      </c>
      <c r="Q9" s="19">
        <f t="shared" si="0"/>
        <v>35960</v>
      </c>
      <c r="R9" s="7">
        <f t="shared" si="1"/>
        <v>1.1064615384615384</v>
      </c>
    </row>
    <row r="10" spans="1:18" x14ac:dyDescent="0.2">
      <c r="A10" s="1"/>
      <c r="B10" s="1" t="s">
        <v>8</v>
      </c>
      <c r="C10" s="2">
        <v>65760</v>
      </c>
      <c r="D10" s="2">
        <v>38450</v>
      </c>
      <c r="E10" s="5">
        <f t="shared" si="2"/>
        <v>27310</v>
      </c>
      <c r="F10" s="7">
        <f t="shared" si="3"/>
        <v>0.71027308192457739</v>
      </c>
      <c r="G10" s="9"/>
      <c r="H10" s="1" t="s">
        <v>8</v>
      </c>
      <c r="I10" s="2">
        <v>65760</v>
      </c>
      <c r="J10" s="2">
        <v>38450</v>
      </c>
      <c r="K10" s="5">
        <f t="shared" si="4"/>
        <v>27310</v>
      </c>
      <c r="L10" s="7">
        <f t="shared" si="5"/>
        <v>0.71027308192457739</v>
      </c>
      <c r="M10" s="9"/>
      <c r="N10" s="1" t="s">
        <v>53</v>
      </c>
      <c r="O10" s="2">
        <v>108150</v>
      </c>
      <c r="P10" s="2">
        <v>72398</v>
      </c>
      <c r="Q10" s="19">
        <f t="shared" si="0"/>
        <v>35752</v>
      </c>
      <c r="R10" s="7">
        <f t="shared" si="1"/>
        <v>0.49382579629271528</v>
      </c>
    </row>
    <row r="11" spans="1:18" x14ac:dyDescent="0.2">
      <c r="A11" s="1"/>
      <c r="B11" s="1" t="s">
        <v>9</v>
      </c>
      <c r="C11" s="2">
        <v>9048.732</v>
      </c>
      <c r="D11" s="2">
        <v>14487.911946744092</v>
      </c>
      <c r="E11" s="5">
        <f t="shared" si="2"/>
        <v>-5439.1799467440924</v>
      </c>
      <c r="F11" s="7">
        <f t="shared" si="3"/>
        <v>-0.37542883796767235</v>
      </c>
      <c r="G11" s="9"/>
      <c r="H11" s="1" t="s">
        <v>9</v>
      </c>
      <c r="I11" s="2">
        <v>9048.732</v>
      </c>
      <c r="J11" s="2">
        <v>14487.911946744092</v>
      </c>
      <c r="K11" s="5">
        <f t="shared" si="4"/>
        <v>-5439.1799467440924</v>
      </c>
      <c r="L11" s="7">
        <f t="shared" si="5"/>
        <v>-0.37542883796767235</v>
      </c>
      <c r="M11" s="9"/>
      <c r="N11" s="1" t="s">
        <v>8</v>
      </c>
      <c r="O11" s="2">
        <v>65760</v>
      </c>
      <c r="P11" s="2">
        <v>38450</v>
      </c>
      <c r="Q11" s="19">
        <f t="shared" si="0"/>
        <v>27310</v>
      </c>
      <c r="R11" s="7">
        <f t="shared" si="1"/>
        <v>0.71027308192457739</v>
      </c>
    </row>
    <row r="12" spans="1:18" x14ac:dyDescent="0.2">
      <c r="A12" s="1"/>
      <c r="B12" s="1" t="s">
        <v>10</v>
      </c>
      <c r="C12" s="2">
        <v>80384.665333333338</v>
      </c>
      <c r="D12" s="2">
        <v>96780</v>
      </c>
      <c r="E12" s="5">
        <f t="shared" si="2"/>
        <v>-16395.334666666662</v>
      </c>
      <c r="F12" s="7">
        <f t="shared" si="3"/>
        <v>-0.1694082937245987</v>
      </c>
      <c r="G12" s="9"/>
      <c r="H12" s="1" t="s">
        <v>10</v>
      </c>
      <c r="I12" s="2">
        <v>80384.665333333338</v>
      </c>
      <c r="J12" s="2">
        <v>96780</v>
      </c>
      <c r="K12" s="5">
        <f t="shared" si="4"/>
        <v>-16395.334666666662</v>
      </c>
      <c r="L12" s="7">
        <f t="shared" si="5"/>
        <v>-0.1694082937245987</v>
      </c>
      <c r="M12" s="9"/>
      <c r="N12" s="1" t="s">
        <v>24</v>
      </c>
      <c r="O12" s="2">
        <v>132951.50266666667</v>
      </c>
      <c r="P12" s="2">
        <v>109307</v>
      </c>
      <c r="Q12" s="19">
        <f t="shared" si="0"/>
        <v>23644.502666666667</v>
      </c>
      <c r="R12" s="7">
        <f t="shared" si="1"/>
        <v>0.21631279484997912</v>
      </c>
    </row>
    <row r="13" spans="1:18" x14ac:dyDescent="0.2">
      <c r="A13" s="1"/>
      <c r="B13" s="1" t="s">
        <v>56</v>
      </c>
      <c r="C13" s="2">
        <v>8326.7746666666662</v>
      </c>
      <c r="D13" s="2">
        <v>11334.127819210011</v>
      </c>
      <c r="E13" s="5">
        <f t="shared" si="2"/>
        <v>-3007.3531525433445</v>
      </c>
      <c r="F13" s="7">
        <f t="shared" si="3"/>
        <v>-0.26533608942068182</v>
      </c>
      <c r="G13" s="9"/>
      <c r="H13" s="1" t="s">
        <v>56</v>
      </c>
      <c r="I13" s="2">
        <v>8326.7746666666662</v>
      </c>
      <c r="J13" s="2">
        <v>11334.127819210011</v>
      </c>
      <c r="K13" s="5">
        <f t="shared" si="4"/>
        <v>-3007.3531525433445</v>
      </c>
      <c r="L13" s="7">
        <f t="shared" si="5"/>
        <v>-0.26533608942068182</v>
      </c>
      <c r="M13" s="9"/>
      <c r="N13" s="1" t="s">
        <v>52</v>
      </c>
      <c r="O13" s="2">
        <v>79343.366666666669</v>
      </c>
      <c r="P13" s="2">
        <v>57860</v>
      </c>
      <c r="Q13" s="19">
        <f t="shared" si="0"/>
        <v>21483.366666666669</v>
      </c>
      <c r="R13" s="7">
        <f t="shared" si="1"/>
        <v>0.37129911280101396</v>
      </c>
    </row>
    <row r="14" spans="1:18" x14ac:dyDescent="0.2">
      <c r="A14" s="1"/>
      <c r="B14" s="1" t="s">
        <v>11</v>
      </c>
      <c r="C14" s="2">
        <v>100934.09599999999</v>
      </c>
      <c r="D14" s="2">
        <v>109892.39609347786</v>
      </c>
      <c r="E14" s="5">
        <f t="shared" si="2"/>
        <v>-8958.3000934778684</v>
      </c>
      <c r="F14" s="7">
        <f t="shared" si="3"/>
        <v>-8.1518834896071077E-2</v>
      </c>
      <c r="G14" s="9"/>
      <c r="H14" s="1" t="s">
        <v>11</v>
      </c>
      <c r="I14" s="2">
        <v>100934.09599999999</v>
      </c>
      <c r="J14" s="2">
        <v>109892.39609347786</v>
      </c>
      <c r="K14" s="5">
        <f t="shared" si="4"/>
        <v>-8958.3000934778684</v>
      </c>
      <c r="L14" s="7">
        <f t="shared" si="5"/>
        <v>-8.1518834896071077E-2</v>
      </c>
      <c r="M14" s="9"/>
      <c r="N14" s="1" t="s">
        <v>59</v>
      </c>
      <c r="O14" s="2">
        <v>182202.37466666667</v>
      </c>
      <c r="P14" s="2">
        <v>163450</v>
      </c>
      <c r="Q14" s="19">
        <f t="shared" si="0"/>
        <v>18752.37466666667</v>
      </c>
      <c r="R14" s="7">
        <f t="shared" si="1"/>
        <v>0.11472850820842258</v>
      </c>
    </row>
    <row r="15" spans="1:18" x14ac:dyDescent="0.2">
      <c r="A15" s="1"/>
      <c r="B15" s="1" t="s">
        <v>12</v>
      </c>
      <c r="C15" s="2">
        <v>8220.6679999999997</v>
      </c>
      <c r="D15" s="2">
        <v>23800</v>
      </c>
      <c r="E15" s="5">
        <f t="shared" si="2"/>
        <v>-15579.332</v>
      </c>
      <c r="F15" s="7">
        <f t="shared" si="3"/>
        <v>-0.65459378151260506</v>
      </c>
      <c r="G15" s="9"/>
      <c r="H15" s="1" t="s">
        <v>12</v>
      </c>
      <c r="I15" s="2">
        <v>8220.6679999999997</v>
      </c>
      <c r="J15" s="2">
        <v>23800</v>
      </c>
      <c r="K15" s="5">
        <f t="shared" si="4"/>
        <v>-15579.332</v>
      </c>
      <c r="L15" s="7">
        <f t="shared" si="5"/>
        <v>-0.65459378151260506</v>
      </c>
      <c r="M15" s="9"/>
      <c r="N15" s="1" t="s">
        <v>20</v>
      </c>
      <c r="O15" s="2">
        <v>79509.864000000001</v>
      </c>
      <c r="P15" s="2">
        <v>63200</v>
      </c>
      <c r="Q15" s="19">
        <f t="shared" si="0"/>
        <v>16309.864000000001</v>
      </c>
      <c r="R15" s="7">
        <f t="shared" si="1"/>
        <v>0.2580674683544304</v>
      </c>
    </row>
    <row r="16" spans="1:18" x14ac:dyDescent="0.2">
      <c r="A16" s="1"/>
      <c r="B16" s="1" t="s">
        <v>13</v>
      </c>
      <c r="C16" s="2">
        <v>17586</v>
      </c>
      <c r="D16" s="2">
        <v>12350</v>
      </c>
      <c r="E16" s="5">
        <f t="shared" si="2"/>
        <v>5236</v>
      </c>
      <c r="F16" s="7">
        <f t="shared" si="3"/>
        <v>0.42396761133603239</v>
      </c>
      <c r="G16" s="9"/>
      <c r="H16" s="1" t="s">
        <v>13</v>
      </c>
      <c r="I16" s="2">
        <v>17586</v>
      </c>
      <c r="J16" s="2">
        <v>12350</v>
      </c>
      <c r="K16" s="5">
        <f t="shared" si="4"/>
        <v>5236</v>
      </c>
      <c r="L16" s="7">
        <f t="shared" si="5"/>
        <v>0.42396761133603239</v>
      </c>
      <c r="M16" s="9"/>
      <c r="N16" s="1" t="s">
        <v>32</v>
      </c>
      <c r="O16" s="2">
        <v>49075.565333333332</v>
      </c>
      <c r="P16" s="2">
        <v>34627</v>
      </c>
      <c r="Q16" s="19">
        <f t="shared" si="0"/>
        <v>14448.565333333332</v>
      </c>
      <c r="R16" s="7">
        <f t="shared" si="1"/>
        <v>0.4172629836062417</v>
      </c>
    </row>
    <row r="17" spans="1:18" x14ac:dyDescent="0.2">
      <c r="A17" s="1"/>
      <c r="B17" s="1"/>
      <c r="C17" s="2"/>
      <c r="D17" s="2"/>
      <c r="E17" s="5"/>
      <c r="F17" s="7"/>
      <c r="G17" s="9"/>
      <c r="H17" s="1" t="s">
        <v>15</v>
      </c>
      <c r="I17" s="2">
        <v>68460</v>
      </c>
      <c r="J17" s="2">
        <v>32500</v>
      </c>
      <c r="K17" s="5">
        <f t="shared" si="4"/>
        <v>35960</v>
      </c>
      <c r="L17" s="7">
        <f t="shared" si="5"/>
        <v>1.1064615384615384</v>
      </c>
      <c r="M17" s="9"/>
      <c r="N17" s="1" t="s">
        <v>16</v>
      </c>
      <c r="O17" s="2">
        <v>12569</v>
      </c>
      <c r="P17" s="2">
        <v>2500</v>
      </c>
      <c r="Q17" s="19">
        <f t="shared" si="0"/>
        <v>10069</v>
      </c>
      <c r="R17" s="7">
        <f t="shared" si="1"/>
        <v>4.0275999999999996</v>
      </c>
    </row>
    <row r="18" spans="1:18" x14ac:dyDescent="0.2">
      <c r="A18" s="3" t="s">
        <v>14</v>
      </c>
      <c r="B18" s="3"/>
      <c r="C18" s="5">
        <f>SUM(C19:C22)</f>
        <v>207812.70533333335</v>
      </c>
      <c r="D18" s="5">
        <f>SUM(D19:D22)</f>
        <v>159408.49565460568</v>
      </c>
      <c r="E18" s="5">
        <f>SUM(E19:E22)</f>
        <v>48404.209678727668</v>
      </c>
      <c r="F18" s="7">
        <f t="shared" si="3"/>
        <v>0.30364887065747276</v>
      </c>
      <c r="G18" s="9"/>
      <c r="H18" s="1" t="s">
        <v>16</v>
      </c>
      <c r="I18" s="2">
        <v>12569</v>
      </c>
      <c r="J18" s="2">
        <v>2500</v>
      </c>
      <c r="K18" s="5">
        <f t="shared" si="4"/>
        <v>10069</v>
      </c>
      <c r="L18" s="7">
        <f t="shared" si="5"/>
        <v>4.0275999999999996</v>
      </c>
      <c r="M18" s="9"/>
      <c r="N18" s="1" t="s">
        <v>57</v>
      </c>
      <c r="O18" s="2">
        <v>15866.926666666664</v>
      </c>
      <c r="P18" s="2">
        <v>6772</v>
      </c>
      <c r="Q18" s="19">
        <f t="shared" si="0"/>
        <v>9094.9266666666645</v>
      </c>
      <c r="R18" s="7">
        <f t="shared" si="1"/>
        <v>1.3430192951368376</v>
      </c>
    </row>
    <row r="19" spans="1:18" x14ac:dyDescent="0.2">
      <c r="A19" s="1"/>
      <c r="B19" s="1" t="s">
        <v>15</v>
      </c>
      <c r="C19" s="2">
        <v>68460</v>
      </c>
      <c r="D19" s="2">
        <v>32500</v>
      </c>
      <c r="E19" s="5">
        <f t="shared" si="2"/>
        <v>35960</v>
      </c>
      <c r="F19" s="7">
        <f t="shared" si="3"/>
        <v>1.1064615384615384</v>
      </c>
      <c r="G19" s="9"/>
      <c r="H19" s="1" t="s">
        <v>17</v>
      </c>
      <c r="I19" s="2">
        <v>58296.609333333334</v>
      </c>
      <c r="J19" s="2">
        <v>62203.662720919863</v>
      </c>
      <c r="K19" s="5">
        <f t="shared" si="4"/>
        <v>-3907.0533875865294</v>
      </c>
      <c r="L19" s="7">
        <f t="shared" si="5"/>
        <v>-6.2810664463855415E-2</v>
      </c>
      <c r="M19" s="9"/>
      <c r="N19" s="1" t="s">
        <v>18</v>
      </c>
      <c r="O19" s="2">
        <v>68487.09600000002</v>
      </c>
      <c r="P19" s="2">
        <v>62204.832933685822</v>
      </c>
      <c r="Q19" s="19">
        <f t="shared" si="0"/>
        <v>6282.2630663141972</v>
      </c>
      <c r="R19" s="7">
        <f t="shared" si="1"/>
        <v>0.10099316676907526</v>
      </c>
    </row>
    <row r="20" spans="1:18" x14ac:dyDescent="0.2">
      <c r="A20" s="1"/>
      <c r="B20" s="1" t="s">
        <v>16</v>
      </c>
      <c r="C20" s="2">
        <v>12569</v>
      </c>
      <c r="D20" s="2">
        <v>2500</v>
      </c>
      <c r="E20" s="5">
        <f t="shared" si="2"/>
        <v>10069</v>
      </c>
      <c r="F20" s="7">
        <f t="shared" si="3"/>
        <v>4.0275999999999996</v>
      </c>
      <c r="G20" s="9"/>
      <c r="H20" s="1" t="s">
        <v>18</v>
      </c>
      <c r="I20" s="2">
        <v>68487.09600000002</v>
      </c>
      <c r="J20" s="2">
        <v>62204.832933685822</v>
      </c>
      <c r="K20" s="5">
        <f t="shared" si="4"/>
        <v>6282.2630663141972</v>
      </c>
      <c r="L20" s="7">
        <f t="shared" si="5"/>
        <v>0.10099316676907526</v>
      </c>
      <c r="M20" s="9"/>
      <c r="N20" s="1" t="s">
        <v>38</v>
      </c>
      <c r="O20" s="2">
        <v>10000</v>
      </c>
      <c r="P20" s="2">
        <v>4500</v>
      </c>
      <c r="Q20" s="19">
        <f t="shared" si="0"/>
        <v>5500</v>
      </c>
      <c r="R20" s="7">
        <f t="shared" si="1"/>
        <v>1.2222222222222223</v>
      </c>
    </row>
    <row r="21" spans="1:18" x14ac:dyDescent="0.2">
      <c r="A21" s="1"/>
      <c r="B21" s="1" t="s">
        <v>17</v>
      </c>
      <c r="C21" s="2">
        <v>58296.609333333334</v>
      </c>
      <c r="D21" s="2">
        <v>62203.662720919863</v>
      </c>
      <c r="E21" s="5">
        <f t="shared" si="2"/>
        <v>-3907.0533875865294</v>
      </c>
      <c r="F21" s="7">
        <f t="shared" si="3"/>
        <v>-6.2810664463855415E-2</v>
      </c>
      <c r="G21" s="9"/>
      <c r="H21" s="1" t="s">
        <v>54</v>
      </c>
      <c r="I21" s="46">
        <v>860545</v>
      </c>
      <c r="J21" s="46">
        <v>785000</v>
      </c>
      <c r="K21" s="5">
        <f t="shared" si="4"/>
        <v>75545</v>
      </c>
      <c r="L21" s="7">
        <f t="shared" si="5"/>
        <v>9.6235668789808923E-2</v>
      </c>
      <c r="M21" s="9"/>
      <c r="N21" s="1" t="s">
        <v>13</v>
      </c>
      <c r="O21" s="2">
        <v>17586</v>
      </c>
      <c r="P21" s="2">
        <v>12350</v>
      </c>
      <c r="Q21" s="19">
        <f t="shared" si="0"/>
        <v>5236</v>
      </c>
      <c r="R21" s="7">
        <f t="shared" si="1"/>
        <v>0.42396761133603239</v>
      </c>
    </row>
    <row r="22" spans="1:18" x14ac:dyDescent="0.2">
      <c r="A22" s="1"/>
      <c r="B22" s="1" t="s">
        <v>18</v>
      </c>
      <c r="C22" s="2">
        <v>68487.09600000002</v>
      </c>
      <c r="D22" s="2">
        <v>62204.832933685822</v>
      </c>
      <c r="E22" s="5">
        <f t="shared" si="2"/>
        <v>6282.2630663141972</v>
      </c>
      <c r="F22" s="7">
        <f t="shared" si="3"/>
        <v>0.10099316676907526</v>
      </c>
      <c r="G22" s="9"/>
      <c r="H22" s="1" t="s">
        <v>20</v>
      </c>
      <c r="I22" s="2">
        <v>79509.864000000001</v>
      </c>
      <c r="J22" s="2">
        <v>63200</v>
      </c>
      <c r="K22" s="5">
        <f t="shared" si="4"/>
        <v>16309.864000000001</v>
      </c>
      <c r="L22" s="7">
        <f t="shared" si="5"/>
        <v>0.2580674683544304</v>
      </c>
      <c r="M22" s="9"/>
      <c r="N22" s="1" t="s">
        <v>39</v>
      </c>
      <c r="O22" s="2">
        <v>5800</v>
      </c>
      <c r="P22" s="2">
        <v>1700</v>
      </c>
      <c r="Q22" s="19">
        <f t="shared" si="0"/>
        <v>4100</v>
      </c>
      <c r="R22" s="7">
        <f t="shared" si="1"/>
        <v>2.4117647058823528</v>
      </c>
    </row>
    <row r="23" spans="1:18" x14ac:dyDescent="0.2">
      <c r="A23" s="1"/>
      <c r="B23" s="1"/>
      <c r="C23" s="2"/>
      <c r="D23" s="2"/>
      <c r="E23" s="5"/>
      <c r="F23" s="7"/>
      <c r="G23" s="9"/>
      <c r="H23" s="1" t="s">
        <v>21</v>
      </c>
      <c r="I23" s="2">
        <v>14859.874666666665</v>
      </c>
      <c r="J23" s="2">
        <v>23916.90250696379</v>
      </c>
      <c r="K23" s="5">
        <f t="shared" si="4"/>
        <v>-9057.0278402971253</v>
      </c>
      <c r="L23" s="7">
        <f t="shared" si="5"/>
        <v>-0.37868732531982457</v>
      </c>
      <c r="M23" s="9"/>
      <c r="N23" s="1" t="s">
        <v>34</v>
      </c>
      <c r="O23" s="2">
        <v>54179.849333333339</v>
      </c>
      <c r="P23" s="2">
        <v>50500</v>
      </c>
      <c r="Q23" s="19">
        <f t="shared" si="0"/>
        <v>3679.849333333339</v>
      </c>
      <c r="R23" s="7">
        <f t="shared" si="1"/>
        <v>7.2868303630363146E-2</v>
      </c>
    </row>
    <row r="24" spans="1:18" x14ac:dyDescent="0.2">
      <c r="A24" s="3" t="s">
        <v>19</v>
      </c>
      <c r="B24" s="3"/>
      <c r="C24" s="5">
        <f>SUM(C25:C28)</f>
        <v>965814.73866666667</v>
      </c>
      <c r="D24" s="5">
        <f>SUM(D25:D28)</f>
        <v>880116.90250696382</v>
      </c>
      <c r="E24" s="5">
        <f>SUM(E25:E28)</f>
        <v>85697.836159702871</v>
      </c>
      <c r="F24" s="7">
        <f t="shared" si="3"/>
        <v>9.7370969601421553E-2</v>
      </c>
      <c r="G24" s="9"/>
      <c r="H24" s="1" t="s">
        <v>22</v>
      </c>
      <c r="I24" s="2">
        <v>10900</v>
      </c>
      <c r="J24" s="2">
        <v>8000</v>
      </c>
      <c r="K24" s="5">
        <f t="shared" si="4"/>
        <v>2900</v>
      </c>
      <c r="L24" s="7">
        <f t="shared" si="5"/>
        <v>0.36249999999999999</v>
      </c>
      <c r="M24" s="9"/>
      <c r="N24" s="1" t="s">
        <v>29</v>
      </c>
      <c r="O24" s="2">
        <v>106929.54666666669</v>
      </c>
      <c r="P24" s="2">
        <v>103450</v>
      </c>
      <c r="Q24" s="19">
        <f t="shared" si="0"/>
        <v>3479.5466666666907</v>
      </c>
      <c r="R24" s="7">
        <f t="shared" si="1"/>
        <v>3.3635057193491455E-2</v>
      </c>
    </row>
    <row r="25" spans="1:18" x14ac:dyDescent="0.2">
      <c r="A25" s="1"/>
      <c r="B25" s="1" t="s">
        <v>54</v>
      </c>
      <c r="C25" s="46">
        <v>860545</v>
      </c>
      <c r="D25" s="46">
        <v>785000</v>
      </c>
      <c r="E25" s="5">
        <f t="shared" si="2"/>
        <v>75545</v>
      </c>
      <c r="F25" s="7">
        <f t="shared" si="3"/>
        <v>9.6235668789808923E-2</v>
      </c>
      <c r="G25" s="9"/>
      <c r="H25" s="1" t="s">
        <v>53</v>
      </c>
      <c r="I25" s="2">
        <v>108150</v>
      </c>
      <c r="J25" s="2">
        <v>72398</v>
      </c>
      <c r="K25" s="5">
        <f t="shared" si="4"/>
        <v>35752</v>
      </c>
      <c r="L25" s="7">
        <f t="shared" si="5"/>
        <v>0.49382579629271528</v>
      </c>
      <c r="M25" s="9"/>
      <c r="N25" s="1" t="s">
        <v>22</v>
      </c>
      <c r="O25" s="2">
        <v>10900</v>
      </c>
      <c r="P25" s="2">
        <v>8000</v>
      </c>
      <c r="Q25" s="19">
        <f t="shared" si="0"/>
        <v>2900</v>
      </c>
      <c r="R25" s="7">
        <f t="shared" si="1"/>
        <v>0.36249999999999999</v>
      </c>
    </row>
    <row r="26" spans="1:18" x14ac:dyDescent="0.2">
      <c r="A26" s="1"/>
      <c r="B26" s="1" t="s">
        <v>20</v>
      </c>
      <c r="C26" s="2">
        <v>79509.864000000001</v>
      </c>
      <c r="D26" s="2">
        <v>63200</v>
      </c>
      <c r="E26" s="5">
        <f t="shared" si="2"/>
        <v>16309.864000000001</v>
      </c>
      <c r="F26" s="7">
        <f t="shared" si="3"/>
        <v>0.2580674683544304</v>
      </c>
      <c r="G26" s="9"/>
      <c r="H26" s="1" t="s">
        <v>52</v>
      </c>
      <c r="I26" s="2">
        <v>79343.366666666669</v>
      </c>
      <c r="J26" s="2">
        <v>57860</v>
      </c>
      <c r="K26" s="5">
        <f t="shared" si="4"/>
        <v>21483.366666666669</v>
      </c>
      <c r="L26" s="7">
        <f t="shared" si="5"/>
        <v>0.37129911280101396</v>
      </c>
      <c r="M26" s="9"/>
      <c r="N26" s="1" t="s">
        <v>48</v>
      </c>
      <c r="O26" s="2">
        <v>12697.345333333333</v>
      </c>
      <c r="P26" s="2">
        <v>10169.911764705881</v>
      </c>
      <c r="Q26" s="19">
        <f t="shared" si="0"/>
        <v>2527.4335686274517</v>
      </c>
      <c r="R26" s="7">
        <f t="shared" si="1"/>
        <v>0.24852069782933325</v>
      </c>
    </row>
    <row r="27" spans="1:18" x14ac:dyDescent="0.2">
      <c r="A27" s="1"/>
      <c r="B27" s="1" t="s">
        <v>21</v>
      </c>
      <c r="C27" s="2">
        <v>14859.874666666665</v>
      </c>
      <c r="D27" s="2">
        <v>23916.90250696379</v>
      </c>
      <c r="E27" s="5">
        <f t="shared" si="2"/>
        <v>-9057.0278402971253</v>
      </c>
      <c r="F27" s="7">
        <f t="shared" si="3"/>
        <v>-0.37868732531982457</v>
      </c>
      <c r="G27" s="9"/>
      <c r="H27" s="1" t="s">
        <v>57</v>
      </c>
      <c r="I27" s="2">
        <v>15866.926666666664</v>
      </c>
      <c r="J27" s="2">
        <v>6772</v>
      </c>
      <c r="K27" s="5">
        <f t="shared" si="4"/>
        <v>9094.9266666666645</v>
      </c>
      <c r="L27" s="7">
        <f t="shared" si="5"/>
        <v>1.3430192951368376</v>
      </c>
      <c r="M27" s="9"/>
      <c r="N27" s="1" t="s">
        <v>33</v>
      </c>
      <c r="O27" s="2">
        <v>5917.7746666666662</v>
      </c>
      <c r="P27" s="2">
        <v>3665.8819665257379</v>
      </c>
      <c r="Q27" s="19">
        <f t="shared" si="0"/>
        <v>2251.8927001409284</v>
      </c>
      <c r="R27" s="7">
        <f t="shared" si="1"/>
        <v>0.61428401697153168</v>
      </c>
    </row>
    <row r="28" spans="1:18" x14ac:dyDescent="0.2">
      <c r="A28" s="1"/>
      <c r="B28" s="1" t="s">
        <v>22</v>
      </c>
      <c r="C28" s="2">
        <v>10900</v>
      </c>
      <c r="D28" s="2">
        <v>8000</v>
      </c>
      <c r="E28" s="5">
        <f t="shared" si="2"/>
        <v>2900</v>
      </c>
      <c r="F28" s="7">
        <f t="shared" si="3"/>
        <v>0.36249999999999999</v>
      </c>
      <c r="G28" s="9"/>
      <c r="H28" s="1" t="s">
        <v>58</v>
      </c>
      <c r="I28" s="2">
        <v>76473.601333333354</v>
      </c>
      <c r="J28" s="2">
        <v>38481</v>
      </c>
      <c r="K28" s="5">
        <f t="shared" si="4"/>
        <v>37992.601333333354</v>
      </c>
      <c r="L28" s="7">
        <f t="shared" si="5"/>
        <v>0.9873080567899315</v>
      </c>
      <c r="M28" s="9"/>
      <c r="N28" s="1" t="s">
        <v>26</v>
      </c>
      <c r="O28" s="2">
        <v>11037.148000000003</v>
      </c>
      <c r="P28" s="2">
        <v>8809</v>
      </c>
      <c r="Q28" s="19">
        <f t="shared" si="0"/>
        <v>2228.1480000000029</v>
      </c>
      <c r="R28" s="7">
        <f t="shared" si="1"/>
        <v>0.25293994778067919</v>
      </c>
    </row>
    <row r="29" spans="1:18" x14ac:dyDescent="0.2">
      <c r="A29" s="1"/>
      <c r="B29" s="1"/>
      <c r="C29" s="2"/>
      <c r="D29" s="2"/>
      <c r="E29" s="5"/>
      <c r="F29" s="7"/>
      <c r="G29" s="9"/>
      <c r="H29" s="1" t="s">
        <v>24</v>
      </c>
      <c r="I29" s="2">
        <v>132951.50266666667</v>
      </c>
      <c r="J29" s="2">
        <v>109307</v>
      </c>
      <c r="K29" s="5">
        <f t="shared" si="4"/>
        <v>23644.502666666667</v>
      </c>
      <c r="L29" s="7">
        <f t="shared" si="5"/>
        <v>0.21631279484997912</v>
      </c>
      <c r="M29" s="9"/>
      <c r="N29" s="1" t="s">
        <v>49</v>
      </c>
      <c r="O29" s="2">
        <v>5675.2946666666667</v>
      </c>
      <c r="P29" s="2">
        <v>4871.4705882352937</v>
      </c>
      <c r="Q29" s="19">
        <f t="shared" si="0"/>
        <v>803.82407843137298</v>
      </c>
      <c r="R29" s="7">
        <f t="shared" si="1"/>
        <v>0.16500645213226278</v>
      </c>
    </row>
    <row r="30" spans="1:18" x14ac:dyDescent="0.2">
      <c r="A30" s="3" t="s">
        <v>23</v>
      </c>
      <c r="B30" s="3"/>
      <c r="C30" s="5">
        <f>SUM(C31:C38)</f>
        <v>453110.25066666672</v>
      </c>
      <c r="D30" s="5">
        <f>SUM(D31:D38)</f>
        <v>329052</v>
      </c>
      <c r="E30" s="5">
        <f>SUM(E31:E38)</f>
        <v>124058.25066666669</v>
      </c>
      <c r="F30" s="7">
        <f t="shared" si="3"/>
        <v>0.37701716040828409</v>
      </c>
      <c r="G30" s="9"/>
      <c r="H30" s="1" t="s">
        <v>25</v>
      </c>
      <c r="I30" s="2">
        <v>26727.705333333328</v>
      </c>
      <c r="J30" s="2">
        <v>31625</v>
      </c>
      <c r="K30" s="5">
        <f t="shared" si="4"/>
        <v>-4897.2946666666721</v>
      </c>
      <c r="L30" s="7">
        <f t="shared" si="5"/>
        <v>-0.15485516732542837</v>
      </c>
      <c r="M30" s="9"/>
      <c r="N30" s="1" t="s">
        <v>60</v>
      </c>
      <c r="O30" s="2">
        <v>2030</v>
      </c>
      <c r="P30" s="2">
        <v>1310.6617647058824</v>
      </c>
      <c r="Q30" s="19">
        <f t="shared" si="0"/>
        <v>719.33823529411757</v>
      </c>
      <c r="R30" s="7">
        <f t="shared" si="1"/>
        <v>0.54883590462833087</v>
      </c>
    </row>
    <row r="31" spans="1:18" x14ac:dyDescent="0.2">
      <c r="A31" s="1"/>
      <c r="B31" s="1" t="s">
        <v>53</v>
      </c>
      <c r="C31" s="2">
        <v>108150</v>
      </c>
      <c r="D31" s="2">
        <v>72398</v>
      </c>
      <c r="E31" s="5">
        <f t="shared" si="2"/>
        <v>35752</v>
      </c>
      <c r="F31" s="7">
        <f t="shared" si="3"/>
        <v>0.49382579629271528</v>
      </c>
      <c r="G31" s="9"/>
      <c r="H31" s="1" t="s">
        <v>26</v>
      </c>
      <c r="I31" s="2">
        <v>11037.148000000003</v>
      </c>
      <c r="J31" s="2">
        <v>8809</v>
      </c>
      <c r="K31" s="5">
        <f t="shared" si="4"/>
        <v>2228.1480000000029</v>
      </c>
      <c r="L31" s="7">
        <f t="shared" si="5"/>
        <v>0.25293994778067919</v>
      </c>
      <c r="M31" s="9"/>
      <c r="N31" s="1" t="s">
        <v>35</v>
      </c>
      <c r="O31" s="2">
        <v>1312.7266666666667</v>
      </c>
      <c r="P31" s="2">
        <v>1129.7291903797579</v>
      </c>
      <c r="Q31" s="19">
        <f t="shared" si="0"/>
        <v>182.99747628690875</v>
      </c>
      <c r="R31" s="7">
        <f t="shared" si="1"/>
        <v>0.16198348935765236</v>
      </c>
    </row>
    <row r="32" spans="1:18" x14ac:dyDescent="0.2">
      <c r="A32" s="1"/>
      <c r="B32" s="1" t="s">
        <v>52</v>
      </c>
      <c r="C32" s="2">
        <v>79343.366666666669</v>
      </c>
      <c r="D32" s="2">
        <v>57860</v>
      </c>
      <c r="E32" s="5">
        <f t="shared" si="2"/>
        <v>21483.366666666669</v>
      </c>
      <c r="F32" s="7">
        <f t="shared" si="3"/>
        <v>0.37129911280101396</v>
      </c>
      <c r="G32" s="9"/>
      <c r="H32" s="1" t="s">
        <v>27</v>
      </c>
      <c r="I32" s="2">
        <v>2560</v>
      </c>
      <c r="J32" s="2">
        <v>3800</v>
      </c>
      <c r="K32" s="5">
        <f t="shared" si="4"/>
        <v>-1240</v>
      </c>
      <c r="L32" s="7">
        <f t="shared" si="5"/>
        <v>-0.32631578947368423</v>
      </c>
      <c r="M32" s="9"/>
      <c r="N32" s="14" t="s">
        <v>45</v>
      </c>
      <c r="O32" s="15">
        <v>24200.757333333338</v>
      </c>
      <c r="P32" s="15">
        <v>25134.141176470584</v>
      </c>
      <c r="Q32" s="16">
        <f t="shared" si="0"/>
        <v>-933.383843137246</v>
      </c>
      <c r="R32" s="17">
        <f t="shared" si="1"/>
        <v>-3.7136094548996829E-2</v>
      </c>
    </row>
    <row r="33" spans="1:18" x14ac:dyDescent="0.2">
      <c r="A33" s="1"/>
      <c r="B33" s="1" t="s">
        <v>57</v>
      </c>
      <c r="C33" s="2">
        <v>15866.926666666664</v>
      </c>
      <c r="D33" s="2">
        <v>6772</v>
      </c>
      <c r="E33" s="5">
        <f t="shared" si="2"/>
        <v>9094.9266666666645</v>
      </c>
      <c r="F33" s="7">
        <f t="shared" si="3"/>
        <v>1.3430192951368376</v>
      </c>
      <c r="G33" s="9"/>
      <c r="H33" s="1" t="s">
        <v>59</v>
      </c>
      <c r="I33" s="2">
        <v>182202.37466666667</v>
      </c>
      <c r="J33" s="2">
        <v>163450</v>
      </c>
      <c r="K33" s="5">
        <f t="shared" si="4"/>
        <v>18752.37466666667</v>
      </c>
      <c r="L33" s="7">
        <f t="shared" si="5"/>
        <v>0.11472850820842258</v>
      </c>
      <c r="M33" s="9"/>
      <c r="N33" s="1" t="s">
        <v>30</v>
      </c>
      <c r="O33" s="2">
        <v>51134.742666666672</v>
      </c>
      <c r="P33" s="2">
        <v>52118.23529411765</v>
      </c>
      <c r="Q33" s="5">
        <f t="shared" si="0"/>
        <v>-983.49262745097803</v>
      </c>
      <c r="R33" s="7">
        <f t="shared" si="1"/>
        <v>-1.8870413050266505E-2</v>
      </c>
    </row>
    <row r="34" spans="1:18" x14ac:dyDescent="0.2">
      <c r="A34" s="1"/>
      <c r="B34" s="1" t="s">
        <v>58</v>
      </c>
      <c r="C34" s="2">
        <v>76473.601333333354</v>
      </c>
      <c r="D34" s="2">
        <v>38481</v>
      </c>
      <c r="E34" s="5">
        <f t="shared" si="2"/>
        <v>37992.601333333354</v>
      </c>
      <c r="F34" s="7">
        <f t="shared" si="3"/>
        <v>0.9873080567899315</v>
      </c>
      <c r="G34" s="9"/>
      <c r="H34" s="1" t="s">
        <v>60</v>
      </c>
      <c r="I34" s="2">
        <v>2030</v>
      </c>
      <c r="J34" s="2">
        <v>1310.6617647058824</v>
      </c>
      <c r="K34" s="5">
        <f t="shared" si="4"/>
        <v>719.33823529411757</v>
      </c>
      <c r="L34" s="7">
        <f t="shared" si="5"/>
        <v>0.54883590462833087</v>
      </c>
      <c r="M34" s="9"/>
      <c r="N34" s="1" t="s">
        <v>27</v>
      </c>
      <c r="O34" s="2">
        <v>2560</v>
      </c>
      <c r="P34" s="2">
        <v>3800</v>
      </c>
      <c r="Q34" s="5">
        <f t="shared" si="0"/>
        <v>-1240</v>
      </c>
      <c r="R34" s="7">
        <f t="shared" si="1"/>
        <v>-0.32631578947368423</v>
      </c>
    </row>
    <row r="35" spans="1:18" x14ac:dyDescent="0.2">
      <c r="A35" s="1"/>
      <c r="B35" s="1" t="s">
        <v>24</v>
      </c>
      <c r="C35" s="2">
        <v>132951.50266666667</v>
      </c>
      <c r="D35" s="2">
        <v>109307</v>
      </c>
      <c r="E35" s="5">
        <f t="shared" si="2"/>
        <v>23644.502666666667</v>
      </c>
      <c r="F35" s="7">
        <f t="shared" si="3"/>
        <v>0.21631279484997912</v>
      </c>
      <c r="G35" s="9"/>
      <c r="H35" s="1" t="s">
        <v>29</v>
      </c>
      <c r="I35" s="2">
        <v>106929.54666666669</v>
      </c>
      <c r="J35" s="2">
        <v>103450</v>
      </c>
      <c r="K35" s="5">
        <f t="shared" si="4"/>
        <v>3479.5466666666907</v>
      </c>
      <c r="L35" s="7">
        <f t="shared" si="5"/>
        <v>3.3635057193491455E-2</v>
      </c>
      <c r="M35" s="9"/>
      <c r="N35" s="1" t="s">
        <v>44</v>
      </c>
      <c r="O35" s="2">
        <v>265.61066666666665</v>
      </c>
      <c r="P35" s="2">
        <v>1608.5294117647061</v>
      </c>
      <c r="Q35" s="5">
        <f t="shared" si="0"/>
        <v>-1342.9187450980394</v>
      </c>
      <c r="R35" s="7">
        <f t="shared" si="1"/>
        <v>-0.83487360273054179</v>
      </c>
    </row>
    <row r="36" spans="1:18" x14ac:dyDescent="0.2">
      <c r="A36" s="1"/>
      <c r="B36" s="1" t="s">
        <v>25</v>
      </c>
      <c r="C36" s="2">
        <v>26727.705333333328</v>
      </c>
      <c r="D36" s="2">
        <v>31625</v>
      </c>
      <c r="E36" s="5">
        <f t="shared" si="2"/>
        <v>-4897.2946666666721</v>
      </c>
      <c r="F36" s="7">
        <f t="shared" si="3"/>
        <v>-0.15485516732542837</v>
      </c>
      <c r="G36" s="9"/>
      <c r="H36" s="1" t="s">
        <v>30</v>
      </c>
      <c r="I36" s="2">
        <v>51134.742666666672</v>
      </c>
      <c r="J36" s="2">
        <v>52118.23529411765</v>
      </c>
      <c r="K36" s="5">
        <f t="shared" si="4"/>
        <v>-983.49262745097803</v>
      </c>
      <c r="L36" s="7">
        <f t="shared" si="5"/>
        <v>-1.8870413050266505E-2</v>
      </c>
      <c r="M36" s="9"/>
      <c r="N36" s="1" t="s">
        <v>47</v>
      </c>
      <c r="O36" s="2">
        <v>7251.6</v>
      </c>
      <c r="P36" s="2">
        <v>9135.3529411764703</v>
      </c>
      <c r="Q36" s="5">
        <f t="shared" si="0"/>
        <v>-1883.7529411764699</v>
      </c>
      <c r="R36" s="7">
        <f t="shared" si="1"/>
        <v>-0.20620472501786846</v>
      </c>
    </row>
    <row r="37" spans="1:18" x14ac:dyDescent="0.2">
      <c r="A37" s="1"/>
      <c r="B37" s="1" t="s">
        <v>26</v>
      </c>
      <c r="C37" s="2">
        <v>11037.148000000003</v>
      </c>
      <c r="D37" s="2">
        <v>8809</v>
      </c>
      <c r="E37" s="5">
        <f t="shared" si="2"/>
        <v>2228.1480000000029</v>
      </c>
      <c r="F37" s="7">
        <f t="shared" si="3"/>
        <v>0.25293994778067919</v>
      </c>
      <c r="G37" s="9"/>
      <c r="H37" s="1" t="s">
        <v>32</v>
      </c>
      <c r="I37" s="2">
        <v>49075.565333333332</v>
      </c>
      <c r="J37" s="2">
        <v>34627</v>
      </c>
      <c r="K37" s="5">
        <f t="shared" si="4"/>
        <v>14448.565333333332</v>
      </c>
      <c r="L37" s="7">
        <f t="shared" si="5"/>
        <v>0.4172629836062417</v>
      </c>
      <c r="M37" s="9"/>
      <c r="N37" s="1" t="s">
        <v>46</v>
      </c>
      <c r="O37" s="2">
        <v>687.08133333333319</v>
      </c>
      <c r="P37" s="2">
        <v>2889.4647058823534</v>
      </c>
      <c r="Q37" s="5">
        <f t="shared" si="0"/>
        <v>-2202.3833725490204</v>
      </c>
      <c r="R37" s="7">
        <f t="shared" si="1"/>
        <v>-0.7622115501412503</v>
      </c>
    </row>
    <row r="38" spans="1:18" x14ac:dyDescent="0.2">
      <c r="A38" s="1"/>
      <c r="B38" s="1" t="s">
        <v>27</v>
      </c>
      <c r="C38" s="2">
        <v>2560</v>
      </c>
      <c r="D38" s="2">
        <v>3800</v>
      </c>
      <c r="E38" s="5">
        <f t="shared" si="2"/>
        <v>-1240</v>
      </c>
      <c r="F38" s="7">
        <f t="shared" si="3"/>
        <v>-0.32631578947368423</v>
      </c>
      <c r="G38" s="9"/>
      <c r="H38" s="1" t="s">
        <v>33</v>
      </c>
      <c r="I38" s="2">
        <v>5917.7746666666662</v>
      </c>
      <c r="J38" s="2">
        <v>3665.8819665257379</v>
      </c>
      <c r="K38" s="5">
        <f t="shared" si="4"/>
        <v>2251.8927001409284</v>
      </c>
      <c r="L38" s="7">
        <f t="shared" si="5"/>
        <v>0.61428401697153168</v>
      </c>
      <c r="M38" s="9"/>
      <c r="N38" s="1" t="s">
        <v>56</v>
      </c>
      <c r="O38" s="2">
        <v>8326.7746666666662</v>
      </c>
      <c r="P38" s="2">
        <v>11334.127819210011</v>
      </c>
      <c r="Q38" s="5">
        <f t="shared" si="0"/>
        <v>-3007.3531525433445</v>
      </c>
      <c r="R38" s="7">
        <f t="shared" si="1"/>
        <v>-0.26533608942068182</v>
      </c>
    </row>
    <row r="39" spans="1:18" x14ac:dyDescent="0.2">
      <c r="A39" s="1"/>
      <c r="B39" s="1"/>
      <c r="C39" s="2"/>
      <c r="D39" s="2"/>
      <c r="E39" s="5"/>
      <c r="F39" s="7"/>
      <c r="G39" s="9"/>
      <c r="H39" s="1" t="s">
        <v>34</v>
      </c>
      <c r="I39" s="2">
        <v>54179.849333333339</v>
      </c>
      <c r="J39" s="2">
        <v>50500</v>
      </c>
      <c r="K39" s="5">
        <f t="shared" si="4"/>
        <v>3679.849333333339</v>
      </c>
      <c r="L39" s="7">
        <f t="shared" si="5"/>
        <v>7.2868303630363146E-2</v>
      </c>
      <c r="M39" s="9"/>
      <c r="N39" s="1" t="s">
        <v>17</v>
      </c>
      <c r="O39" s="2">
        <v>58296.609333333334</v>
      </c>
      <c r="P39" s="2">
        <v>62203.662720919863</v>
      </c>
      <c r="Q39" s="5">
        <f t="shared" si="0"/>
        <v>-3907.0533875865294</v>
      </c>
      <c r="R39" s="7">
        <f t="shared" si="1"/>
        <v>-6.2810664463855415E-2</v>
      </c>
    </row>
    <row r="40" spans="1:18" x14ac:dyDescent="0.2">
      <c r="A40" s="3" t="s">
        <v>28</v>
      </c>
      <c r="B40" s="3"/>
      <c r="C40" s="5">
        <f>SUM(C41:C44)</f>
        <v>342296.66400000005</v>
      </c>
      <c r="D40" s="5">
        <f>SUM(D41:D44)</f>
        <v>320328.89705882355</v>
      </c>
      <c r="E40" s="5">
        <f>SUM(E41:E44)</f>
        <v>21967.766941176502</v>
      </c>
      <c r="F40" s="7">
        <f t="shared" si="3"/>
        <v>6.8578786187817625E-2</v>
      </c>
      <c r="G40" s="9"/>
      <c r="H40" s="1" t="s">
        <v>35</v>
      </c>
      <c r="I40" s="2">
        <v>1312.7266666666667</v>
      </c>
      <c r="J40" s="2">
        <v>1129.7291903797579</v>
      </c>
      <c r="K40" s="5">
        <f t="shared" si="4"/>
        <v>182.99747628690875</v>
      </c>
      <c r="L40" s="7">
        <f t="shared" si="5"/>
        <v>0.16198348935765236</v>
      </c>
      <c r="M40" s="9"/>
      <c r="N40" s="1" t="s">
        <v>37</v>
      </c>
      <c r="O40" s="2">
        <v>13541.942666666664</v>
      </c>
      <c r="P40" s="2">
        <v>17947.058823529413</v>
      </c>
      <c r="Q40" s="5">
        <f t="shared" si="0"/>
        <v>-4405.1161568627485</v>
      </c>
      <c r="R40" s="7">
        <f t="shared" si="1"/>
        <v>-0.2454505888779637</v>
      </c>
    </row>
    <row r="41" spans="1:18" x14ac:dyDescent="0.2">
      <c r="A41" s="1"/>
      <c r="B41" s="1" t="s">
        <v>59</v>
      </c>
      <c r="C41" s="2">
        <v>182202.37466666667</v>
      </c>
      <c r="D41" s="2">
        <v>163450</v>
      </c>
      <c r="E41" s="5">
        <f t="shared" si="2"/>
        <v>18752.37466666667</v>
      </c>
      <c r="F41" s="7">
        <f t="shared" si="3"/>
        <v>0.11472850820842258</v>
      </c>
      <c r="G41" s="9"/>
      <c r="H41" s="1" t="s">
        <v>37</v>
      </c>
      <c r="I41" s="2">
        <v>13541.942666666664</v>
      </c>
      <c r="J41" s="2">
        <v>17947.058823529413</v>
      </c>
      <c r="K41" s="5">
        <f t="shared" si="4"/>
        <v>-4405.1161568627485</v>
      </c>
      <c r="L41" s="7">
        <f t="shared" si="5"/>
        <v>-0.2454505888779637</v>
      </c>
      <c r="M41" s="9"/>
      <c r="N41" s="1" t="s">
        <v>43</v>
      </c>
      <c r="O41" s="2">
        <v>44209.486666666671</v>
      </c>
      <c r="P41" s="2">
        <v>48700.588235294126</v>
      </c>
      <c r="Q41" s="5">
        <f t="shared" si="0"/>
        <v>-4491.101568627455</v>
      </c>
      <c r="R41" s="7">
        <f t="shared" si="1"/>
        <v>-9.2218630849569064E-2</v>
      </c>
    </row>
    <row r="42" spans="1:18" x14ac:dyDescent="0.2">
      <c r="A42" s="1"/>
      <c r="B42" s="1" t="s">
        <v>60</v>
      </c>
      <c r="C42" s="2">
        <v>2030</v>
      </c>
      <c r="D42" s="2">
        <v>1310.6617647058824</v>
      </c>
      <c r="E42" s="5">
        <f t="shared" si="2"/>
        <v>719.33823529411757</v>
      </c>
      <c r="F42" s="7">
        <f t="shared" si="3"/>
        <v>0.54883590462833087</v>
      </c>
      <c r="G42" s="9"/>
      <c r="H42" s="1" t="s">
        <v>38</v>
      </c>
      <c r="I42" s="2">
        <v>10000</v>
      </c>
      <c r="J42" s="2">
        <v>4500</v>
      </c>
      <c r="K42" s="5">
        <f t="shared" si="4"/>
        <v>5500</v>
      </c>
      <c r="L42" s="7">
        <f t="shared" si="5"/>
        <v>1.2222222222222223</v>
      </c>
      <c r="M42" s="9"/>
      <c r="N42" s="1" t="s">
        <v>41</v>
      </c>
      <c r="O42" s="2">
        <v>13832.110666666666</v>
      </c>
      <c r="P42" s="2">
        <v>18696.96</v>
      </c>
      <c r="Q42" s="5">
        <f t="shared" si="0"/>
        <v>-4864.8493333333336</v>
      </c>
      <c r="R42" s="7">
        <f t="shared" si="1"/>
        <v>-0.26019466979302164</v>
      </c>
    </row>
    <row r="43" spans="1:18" x14ac:dyDescent="0.2">
      <c r="A43" s="1"/>
      <c r="B43" s="1" t="s">
        <v>29</v>
      </c>
      <c r="C43" s="2">
        <v>106929.54666666669</v>
      </c>
      <c r="D43" s="2">
        <v>103450</v>
      </c>
      <c r="E43" s="5">
        <f t="shared" si="2"/>
        <v>3479.5466666666907</v>
      </c>
      <c r="F43" s="7">
        <f t="shared" si="3"/>
        <v>3.3635057193491455E-2</v>
      </c>
      <c r="G43" s="9"/>
      <c r="H43" s="1" t="s">
        <v>39</v>
      </c>
      <c r="I43" s="2">
        <v>5800</v>
      </c>
      <c r="J43" s="2">
        <v>1700</v>
      </c>
      <c r="K43" s="5">
        <f t="shared" si="4"/>
        <v>4100</v>
      </c>
      <c r="L43" s="7">
        <f t="shared" si="5"/>
        <v>2.4117647058823528</v>
      </c>
      <c r="M43" s="9"/>
      <c r="N43" s="1" t="s">
        <v>25</v>
      </c>
      <c r="O43" s="2">
        <v>26727.705333333328</v>
      </c>
      <c r="P43" s="2">
        <v>31625</v>
      </c>
      <c r="Q43" s="5">
        <f t="shared" si="0"/>
        <v>-4897.2946666666721</v>
      </c>
      <c r="R43" s="7">
        <f t="shared" si="1"/>
        <v>-0.15485516732542837</v>
      </c>
    </row>
    <row r="44" spans="1:18" x14ac:dyDescent="0.2">
      <c r="A44" s="1"/>
      <c r="B44" s="1" t="s">
        <v>30</v>
      </c>
      <c r="C44" s="2">
        <v>51134.742666666672</v>
      </c>
      <c r="D44" s="2">
        <v>52118.23529411765</v>
      </c>
      <c r="E44" s="5">
        <f t="shared" si="2"/>
        <v>-983.49262745097803</v>
      </c>
      <c r="F44" s="7">
        <f t="shared" si="3"/>
        <v>-1.8870413050266505E-2</v>
      </c>
      <c r="G44" s="9"/>
      <c r="H44" s="1" t="s">
        <v>40</v>
      </c>
      <c r="I44" s="2">
        <v>7995.4079999999994</v>
      </c>
      <c r="J44" s="2">
        <v>13602.64705882353</v>
      </c>
      <c r="K44" s="5">
        <f t="shared" si="4"/>
        <v>-5607.2390588235303</v>
      </c>
      <c r="L44" s="7">
        <f t="shared" si="5"/>
        <v>-0.41221675711907291</v>
      </c>
      <c r="M44" s="9"/>
      <c r="N44" s="1" t="s">
        <v>42</v>
      </c>
      <c r="O44" s="2">
        <v>57997.112000000001</v>
      </c>
      <c r="P44" s="2">
        <v>62898.915211887717</v>
      </c>
      <c r="Q44" s="5">
        <f t="shared" si="0"/>
        <v>-4901.8032118877163</v>
      </c>
      <c r="R44" s="7">
        <f t="shared" si="1"/>
        <v>-7.7931442782041643E-2</v>
      </c>
    </row>
    <row r="45" spans="1:18" x14ac:dyDescent="0.2">
      <c r="A45" s="1"/>
      <c r="B45" s="1"/>
      <c r="C45" s="2"/>
      <c r="D45" s="2"/>
      <c r="E45" s="5"/>
      <c r="F45" s="7"/>
      <c r="G45" s="9"/>
      <c r="H45" s="1" t="s">
        <v>41</v>
      </c>
      <c r="I45" s="2">
        <v>13832.110666666666</v>
      </c>
      <c r="J45" s="2">
        <v>18696.96</v>
      </c>
      <c r="K45" s="5">
        <f t="shared" si="4"/>
        <v>-4864.8493333333336</v>
      </c>
      <c r="L45" s="7">
        <f t="shared" si="5"/>
        <v>-0.26019466979302164</v>
      </c>
      <c r="M45" s="9"/>
      <c r="N45" s="1" t="s">
        <v>9</v>
      </c>
      <c r="O45" s="2">
        <v>9048.732</v>
      </c>
      <c r="P45" s="2">
        <v>14487.911946744092</v>
      </c>
      <c r="Q45" s="5">
        <f t="shared" si="0"/>
        <v>-5439.1799467440924</v>
      </c>
      <c r="R45" s="7">
        <f t="shared" si="1"/>
        <v>-0.37542883796767235</v>
      </c>
    </row>
    <row r="46" spans="1:18" x14ac:dyDescent="0.2">
      <c r="A46" s="3" t="s">
        <v>31</v>
      </c>
      <c r="B46" s="3"/>
      <c r="C46" s="5">
        <f>SUM(C47:C50)</f>
        <v>110485.91600000001</v>
      </c>
      <c r="D46" s="5">
        <f>SUM(D47:D50)</f>
        <v>89922.611156905507</v>
      </c>
      <c r="E46" s="5">
        <f>SUM(E47:E50)</f>
        <v>20563.304843094509</v>
      </c>
      <c r="F46" s="7">
        <f t="shared" si="3"/>
        <v>0.22867779948264294</v>
      </c>
      <c r="G46" s="9"/>
      <c r="H46" s="1" t="s">
        <v>42</v>
      </c>
      <c r="I46" s="2">
        <v>57997.112000000001</v>
      </c>
      <c r="J46" s="2">
        <v>62898.915211887717</v>
      </c>
      <c r="K46" s="5">
        <f t="shared" si="4"/>
        <v>-4901.8032118877163</v>
      </c>
      <c r="L46" s="7">
        <f t="shared" si="5"/>
        <v>-7.7931442782041643E-2</v>
      </c>
      <c r="M46" s="9"/>
      <c r="N46" s="1" t="s">
        <v>40</v>
      </c>
      <c r="O46" s="2">
        <v>7995.4079999999994</v>
      </c>
      <c r="P46" s="2">
        <v>13602.64705882353</v>
      </c>
      <c r="Q46" s="5">
        <f t="shared" si="0"/>
        <v>-5607.2390588235303</v>
      </c>
      <c r="R46" s="7">
        <f t="shared" si="1"/>
        <v>-0.41221675711907291</v>
      </c>
    </row>
    <row r="47" spans="1:18" x14ac:dyDescent="0.2">
      <c r="A47" s="1"/>
      <c r="B47" s="1" t="s">
        <v>32</v>
      </c>
      <c r="C47" s="2">
        <v>49075.565333333332</v>
      </c>
      <c r="D47" s="2">
        <v>34627</v>
      </c>
      <c r="E47" s="5">
        <f t="shared" si="2"/>
        <v>14448.565333333332</v>
      </c>
      <c r="F47" s="7">
        <f t="shared" si="3"/>
        <v>0.4172629836062417</v>
      </c>
      <c r="G47" s="9"/>
      <c r="H47" s="1" t="s">
        <v>43</v>
      </c>
      <c r="I47" s="2">
        <v>44209.486666666671</v>
      </c>
      <c r="J47" s="2">
        <v>48700.588235294126</v>
      </c>
      <c r="K47" s="5">
        <f t="shared" si="4"/>
        <v>-4491.101568627455</v>
      </c>
      <c r="L47" s="7">
        <f t="shared" si="5"/>
        <v>-9.2218630849569064E-2</v>
      </c>
      <c r="M47" s="9"/>
      <c r="N47" s="1" t="s">
        <v>11</v>
      </c>
      <c r="O47" s="2">
        <v>100934.09599999999</v>
      </c>
      <c r="P47" s="2">
        <v>109892.39609347786</v>
      </c>
      <c r="Q47" s="5">
        <f t="shared" si="0"/>
        <v>-8958.3000934778684</v>
      </c>
      <c r="R47" s="7">
        <f t="shared" si="1"/>
        <v>-8.1518834896071077E-2</v>
      </c>
    </row>
    <row r="48" spans="1:18" x14ac:dyDescent="0.2">
      <c r="A48" s="1"/>
      <c r="B48" s="1" t="s">
        <v>33</v>
      </c>
      <c r="C48" s="2">
        <v>5917.7746666666662</v>
      </c>
      <c r="D48" s="2">
        <v>3665.8819665257379</v>
      </c>
      <c r="E48" s="5">
        <f t="shared" si="2"/>
        <v>2251.8927001409284</v>
      </c>
      <c r="F48" s="7">
        <f t="shared" si="3"/>
        <v>0.61428401697153168</v>
      </c>
      <c r="G48" s="9"/>
      <c r="H48" s="1" t="s">
        <v>44</v>
      </c>
      <c r="I48" s="2">
        <v>265.61066666666665</v>
      </c>
      <c r="J48" s="2">
        <v>1608.5294117647061</v>
      </c>
      <c r="K48" s="5">
        <f t="shared" si="4"/>
        <v>-1342.9187450980394</v>
      </c>
      <c r="L48" s="7">
        <f t="shared" si="5"/>
        <v>-0.83487360273054179</v>
      </c>
      <c r="M48" s="9"/>
      <c r="N48" s="1" t="s">
        <v>21</v>
      </c>
      <c r="O48" s="2">
        <v>14859.874666666665</v>
      </c>
      <c r="P48" s="2">
        <v>23916.90250696379</v>
      </c>
      <c r="Q48" s="5">
        <f t="shared" si="0"/>
        <v>-9057.0278402971253</v>
      </c>
      <c r="R48" s="7">
        <f t="shared" si="1"/>
        <v>-0.37868732531982457</v>
      </c>
    </row>
    <row r="49" spans="1:18" x14ac:dyDescent="0.2">
      <c r="A49" s="1"/>
      <c r="B49" s="1" t="s">
        <v>34</v>
      </c>
      <c r="C49" s="2">
        <v>54179.849333333339</v>
      </c>
      <c r="D49" s="2">
        <v>50500</v>
      </c>
      <c r="E49" s="5">
        <f t="shared" si="2"/>
        <v>3679.849333333339</v>
      </c>
      <c r="F49" s="7">
        <f t="shared" si="3"/>
        <v>7.2868303630363146E-2</v>
      </c>
      <c r="G49" s="9"/>
      <c r="H49" s="1" t="s">
        <v>45</v>
      </c>
      <c r="I49" s="2">
        <v>24200.757333333338</v>
      </c>
      <c r="J49" s="2">
        <v>25134.141176470584</v>
      </c>
      <c r="K49" s="5">
        <f t="shared" si="4"/>
        <v>-933.383843137246</v>
      </c>
      <c r="L49" s="7">
        <f t="shared" si="5"/>
        <v>-3.7136094548996829E-2</v>
      </c>
      <c r="M49" s="9"/>
      <c r="N49" s="1" t="s">
        <v>12</v>
      </c>
      <c r="O49" s="2">
        <v>8220.6679999999997</v>
      </c>
      <c r="P49" s="2">
        <v>23800</v>
      </c>
      <c r="Q49" s="5">
        <f t="shared" si="0"/>
        <v>-15579.332</v>
      </c>
      <c r="R49" s="7">
        <f t="shared" si="1"/>
        <v>-0.65459378151260506</v>
      </c>
    </row>
    <row r="50" spans="1:18" x14ac:dyDescent="0.2">
      <c r="A50" s="1"/>
      <c r="B50" s="1" t="s">
        <v>35</v>
      </c>
      <c r="C50" s="2">
        <v>1312.7266666666667</v>
      </c>
      <c r="D50" s="2">
        <v>1129.7291903797579</v>
      </c>
      <c r="E50" s="5">
        <f t="shared" si="2"/>
        <v>182.99747628690875</v>
      </c>
      <c r="F50" s="7">
        <f t="shared" si="3"/>
        <v>0.16198348935765236</v>
      </c>
      <c r="G50" s="9"/>
      <c r="H50" s="1" t="s">
        <v>46</v>
      </c>
      <c r="I50" s="2">
        <v>687.08133333333319</v>
      </c>
      <c r="J50" s="2">
        <v>2889.4647058823534</v>
      </c>
      <c r="K50" s="5">
        <f t="shared" si="4"/>
        <v>-2202.3833725490204</v>
      </c>
      <c r="L50" s="7">
        <f t="shared" si="5"/>
        <v>-0.7622115501412503</v>
      </c>
      <c r="M50" s="9"/>
      <c r="N50" s="1" t="s">
        <v>10</v>
      </c>
      <c r="O50" s="2">
        <v>80384.665333333338</v>
      </c>
      <c r="P50" s="2">
        <v>96780</v>
      </c>
      <c r="Q50" s="5">
        <f t="shared" si="0"/>
        <v>-16395.334666666662</v>
      </c>
      <c r="R50" s="7">
        <f t="shared" si="1"/>
        <v>-0.1694082937245987</v>
      </c>
    </row>
    <row r="51" spans="1:18" x14ac:dyDescent="0.2">
      <c r="A51" s="1"/>
      <c r="B51" s="1"/>
      <c r="C51" s="2"/>
      <c r="D51" s="2"/>
      <c r="E51" s="5"/>
      <c r="F51" s="7"/>
      <c r="G51" s="9"/>
      <c r="H51" s="1" t="s">
        <v>47</v>
      </c>
      <c r="I51" s="2">
        <v>7251.6</v>
      </c>
      <c r="J51" s="2">
        <v>9135.3529411764703</v>
      </c>
      <c r="K51" s="5">
        <f t="shared" si="4"/>
        <v>-1883.7529411764699</v>
      </c>
      <c r="L51" s="7">
        <f t="shared" si="5"/>
        <v>-0.20620472501786846</v>
      </c>
      <c r="M51" s="9"/>
      <c r="N51" s="1"/>
      <c r="O51" s="8">
        <f>SUM(O5:O50)</f>
        <v>3277234.96</v>
      </c>
      <c r="P51" s="8">
        <f>SUM(P5:P50)</f>
        <v>2902278.3821545006</v>
      </c>
      <c r="Q51" s="8">
        <f>SUM(Q5:Q50)</f>
        <v>374956.57784549939</v>
      </c>
      <c r="R51" s="7"/>
    </row>
    <row r="52" spans="1:18" x14ac:dyDescent="0.2">
      <c r="A52" s="3" t="s">
        <v>36</v>
      </c>
      <c r="B52" s="3"/>
      <c r="C52" s="5">
        <f>SUM(C53:C65)</f>
        <v>204153.74933333334</v>
      </c>
      <c r="D52" s="5">
        <f>SUM(D53:D65)</f>
        <v>221855.03991777007</v>
      </c>
      <c r="E52" s="5">
        <f>SUM(E53:E65)</f>
        <v>-17701.290584436734</v>
      </c>
      <c r="F52" s="7">
        <f t="shared" si="3"/>
        <v>-7.9787642376741436E-2</v>
      </c>
      <c r="G52" s="9"/>
      <c r="H52" s="1" t="s">
        <v>48</v>
      </c>
      <c r="I52" s="2">
        <v>12697.345333333333</v>
      </c>
      <c r="J52" s="2">
        <v>10169.911764705881</v>
      </c>
      <c r="K52" s="5">
        <f t="shared" si="4"/>
        <v>2527.4335686274517</v>
      </c>
      <c r="L52" s="7">
        <f t="shared" si="5"/>
        <v>0.24852069782933325</v>
      </c>
      <c r="M52" s="9"/>
      <c r="N52" s="1"/>
      <c r="O52" s="2"/>
      <c r="P52" s="2"/>
      <c r="Q52" s="5"/>
      <c r="R52" s="7"/>
    </row>
    <row r="53" spans="1:18" x14ac:dyDescent="0.2">
      <c r="A53" s="1"/>
      <c r="B53" s="1" t="s">
        <v>37</v>
      </c>
      <c r="C53" s="2">
        <v>13541.942666666664</v>
      </c>
      <c r="D53" s="2">
        <v>17947.058823529413</v>
      </c>
      <c r="E53" s="5">
        <f t="shared" si="2"/>
        <v>-4405.1161568627485</v>
      </c>
      <c r="F53" s="7">
        <f t="shared" si="3"/>
        <v>-0.2454505888779637</v>
      </c>
      <c r="G53" s="9"/>
      <c r="H53" s="1" t="s">
        <v>49</v>
      </c>
      <c r="I53" s="2">
        <v>5675.2946666666667</v>
      </c>
      <c r="J53" s="2">
        <v>4871.4705882352937</v>
      </c>
      <c r="K53" s="5">
        <f t="shared" si="4"/>
        <v>803.82407843137298</v>
      </c>
      <c r="L53" s="7">
        <f t="shared" si="5"/>
        <v>0.16500645213226278</v>
      </c>
      <c r="M53" s="9"/>
      <c r="N53" s="1"/>
      <c r="O53" s="2"/>
      <c r="P53" s="2"/>
      <c r="Q53" s="5"/>
      <c r="R53" s="7"/>
    </row>
    <row r="54" spans="1:18" x14ac:dyDescent="0.2">
      <c r="A54" s="1"/>
      <c r="B54" s="1" t="s">
        <v>38</v>
      </c>
      <c r="C54" s="2">
        <v>10000</v>
      </c>
      <c r="D54" s="2">
        <v>4500</v>
      </c>
      <c r="E54" s="5">
        <f t="shared" si="2"/>
        <v>5500</v>
      </c>
      <c r="F54" s="7">
        <f t="shared" si="3"/>
        <v>1.2222222222222223</v>
      </c>
      <c r="G54" s="9"/>
      <c r="I54" s="8">
        <f>SUM(I8:I53)</f>
        <v>3277234.9599999995</v>
      </c>
      <c r="J54" s="8">
        <f>SUM(J8:J53)</f>
        <v>2902278.3821545001</v>
      </c>
      <c r="K54" s="8">
        <f>SUM(K8:K53)</f>
        <v>374956.57784549944</v>
      </c>
      <c r="M54" s="9"/>
    </row>
    <row r="55" spans="1:18" x14ac:dyDescent="0.2">
      <c r="A55" s="1"/>
      <c r="B55" s="1" t="s">
        <v>39</v>
      </c>
      <c r="C55" s="2">
        <v>5800</v>
      </c>
      <c r="D55" s="2">
        <v>1700</v>
      </c>
      <c r="E55" s="5">
        <f t="shared" si="2"/>
        <v>4100</v>
      </c>
      <c r="F55" s="7">
        <f t="shared" si="3"/>
        <v>2.4117647058823528</v>
      </c>
      <c r="G55" s="9"/>
      <c r="M55" s="9"/>
    </row>
    <row r="56" spans="1:18" x14ac:dyDescent="0.2">
      <c r="A56" s="1"/>
      <c r="B56" s="1" t="s">
        <v>40</v>
      </c>
      <c r="C56" s="2">
        <v>7995.4079999999994</v>
      </c>
      <c r="D56" s="2">
        <v>13602.64705882353</v>
      </c>
      <c r="E56" s="5">
        <f t="shared" si="2"/>
        <v>-5607.2390588235303</v>
      </c>
      <c r="F56" s="7">
        <f t="shared" si="3"/>
        <v>-0.41221675711907291</v>
      </c>
      <c r="G56" s="9"/>
      <c r="M56" s="9"/>
    </row>
    <row r="57" spans="1:18" x14ac:dyDescent="0.2">
      <c r="A57" s="1"/>
      <c r="B57" s="1" t="s">
        <v>41</v>
      </c>
      <c r="C57" s="2">
        <v>13832.110666666666</v>
      </c>
      <c r="D57" s="2">
        <v>18696.96</v>
      </c>
      <c r="E57" s="5">
        <f t="shared" si="2"/>
        <v>-4864.8493333333336</v>
      </c>
      <c r="F57" s="7">
        <f t="shared" si="3"/>
        <v>-0.26019466979302164</v>
      </c>
      <c r="G57" s="9"/>
      <c r="M57" s="9"/>
    </row>
    <row r="58" spans="1:18" x14ac:dyDescent="0.2">
      <c r="A58" s="1"/>
      <c r="B58" s="1" t="s">
        <v>42</v>
      </c>
      <c r="C58" s="2">
        <v>57997.112000000001</v>
      </c>
      <c r="D58" s="2">
        <v>62898.915211887717</v>
      </c>
      <c r="E58" s="5">
        <f t="shared" si="2"/>
        <v>-4901.8032118877163</v>
      </c>
      <c r="F58" s="7">
        <f t="shared" si="3"/>
        <v>-7.7931442782041643E-2</v>
      </c>
      <c r="G58" s="9"/>
      <c r="M58" s="9"/>
    </row>
    <row r="59" spans="1:18" x14ac:dyDescent="0.2">
      <c r="A59" s="1"/>
      <c r="B59" s="1" t="s">
        <v>43</v>
      </c>
      <c r="C59" s="2">
        <v>44209.486666666671</v>
      </c>
      <c r="D59" s="2">
        <v>48700.588235294126</v>
      </c>
      <c r="E59" s="5">
        <f t="shared" si="2"/>
        <v>-4491.101568627455</v>
      </c>
      <c r="F59" s="7">
        <f t="shared" si="3"/>
        <v>-9.2218630849569064E-2</v>
      </c>
      <c r="G59" s="9"/>
      <c r="M59" s="9"/>
    </row>
    <row r="60" spans="1:18" x14ac:dyDescent="0.2">
      <c r="A60" s="1"/>
      <c r="B60" s="1" t="s">
        <v>44</v>
      </c>
      <c r="C60" s="2">
        <v>265.61066666666665</v>
      </c>
      <c r="D60" s="2">
        <v>1608.5294117647061</v>
      </c>
      <c r="E60" s="5">
        <f t="shared" si="2"/>
        <v>-1342.9187450980394</v>
      </c>
      <c r="F60" s="7">
        <f t="shared" si="3"/>
        <v>-0.83487360273054179</v>
      </c>
      <c r="G60" s="9"/>
      <c r="M60" s="9"/>
    </row>
    <row r="61" spans="1:18" x14ac:dyDescent="0.2">
      <c r="A61" s="1"/>
      <c r="B61" s="1" t="s">
        <v>45</v>
      </c>
      <c r="C61" s="2">
        <v>24200.757333333338</v>
      </c>
      <c r="D61" s="2">
        <v>25134.141176470584</v>
      </c>
      <c r="E61" s="5">
        <f t="shared" si="2"/>
        <v>-933.383843137246</v>
      </c>
      <c r="F61" s="7">
        <f t="shared" si="3"/>
        <v>-3.7136094548996829E-2</v>
      </c>
      <c r="G61" s="9"/>
      <c r="M61" s="9"/>
    </row>
    <row r="62" spans="1:18" x14ac:dyDescent="0.2">
      <c r="A62" s="1"/>
      <c r="B62" s="1" t="s">
        <v>46</v>
      </c>
      <c r="C62" s="2">
        <v>687.08133333333319</v>
      </c>
      <c r="D62" s="2">
        <v>2889.4647058823534</v>
      </c>
      <c r="E62" s="5">
        <f t="shared" si="2"/>
        <v>-2202.3833725490204</v>
      </c>
      <c r="F62" s="7">
        <f t="shared" si="3"/>
        <v>-0.7622115501412503</v>
      </c>
      <c r="G62" s="9"/>
      <c r="M62" s="9"/>
    </row>
    <row r="63" spans="1:18" x14ac:dyDescent="0.2">
      <c r="A63" s="1"/>
      <c r="B63" s="1" t="s">
        <v>47</v>
      </c>
      <c r="C63" s="2">
        <v>7251.6</v>
      </c>
      <c r="D63" s="2">
        <v>9135.3529411764703</v>
      </c>
      <c r="E63" s="5">
        <f t="shared" si="2"/>
        <v>-1883.7529411764699</v>
      </c>
      <c r="F63" s="7">
        <f t="shared" si="3"/>
        <v>-0.20620472501786846</v>
      </c>
      <c r="G63" s="9"/>
      <c r="M63" s="9"/>
    </row>
    <row r="64" spans="1:18" x14ac:dyDescent="0.2">
      <c r="A64" s="1"/>
      <c r="B64" s="1" t="s">
        <v>48</v>
      </c>
      <c r="C64" s="2">
        <v>12697.345333333333</v>
      </c>
      <c r="D64" s="2">
        <v>10169.911764705881</v>
      </c>
      <c r="E64" s="5">
        <f t="shared" si="2"/>
        <v>2527.4335686274517</v>
      </c>
      <c r="F64" s="7">
        <f t="shared" si="3"/>
        <v>0.24852069782933325</v>
      </c>
      <c r="G64" s="9"/>
      <c r="M64" s="9"/>
    </row>
    <row r="65" spans="1:13" x14ac:dyDescent="0.2">
      <c r="A65" s="1"/>
      <c r="B65" s="1" t="s">
        <v>49</v>
      </c>
      <c r="C65" s="2">
        <v>5675.2946666666667</v>
      </c>
      <c r="D65" s="2">
        <v>4871.4705882352937</v>
      </c>
      <c r="E65" s="5">
        <f t="shared" si="2"/>
        <v>803.82407843137298</v>
      </c>
      <c r="F65" s="7">
        <f t="shared" si="3"/>
        <v>0.16500645213226278</v>
      </c>
      <c r="G65" s="9"/>
      <c r="M65" s="9"/>
    </row>
    <row r="66" spans="1:13" x14ac:dyDescent="0.2">
      <c r="A66" s="3"/>
      <c r="B66" s="3" t="s">
        <v>50</v>
      </c>
      <c r="C66" s="5">
        <f>C52+C46+C40+C30+C24+C18+C7</f>
        <v>3277234.96</v>
      </c>
      <c r="D66" s="5">
        <f>D52+D46+D40+D30+D24+D18+D7</f>
        <v>2902278.3821545006</v>
      </c>
      <c r="E66" s="5">
        <f>E52+E46+E40+E30+E24+E18+E7</f>
        <v>374956.5778454995</v>
      </c>
      <c r="F66" s="5"/>
      <c r="G66" s="9"/>
      <c r="M66" s="9"/>
    </row>
  </sheetData>
  <phoneticPr fontId="0" type="noConversion"/>
  <pageMargins left="0.37" right="0.75" top="0.37" bottom="1" header="0" footer="0"/>
  <pageSetup scale="64" fitToHeight="2" orientation="landscape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opLeftCell="A10" workbookViewId="0">
      <selection activeCell="F7" sqref="F7"/>
    </sheetView>
  </sheetViews>
  <sheetFormatPr baseColWidth="10" defaultRowHeight="12" x14ac:dyDescent="0.2"/>
  <cols>
    <col min="1" max="1" width="29.7109375" style="21" bestFit="1" customWidth="1"/>
    <col min="2" max="2" width="10.28515625" style="21" customWidth="1"/>
    <col min="3" max="3" width="9.85546875" style="21" customWidth="1"/>
    <col min="4" max="4" width="13.7109375" style="22" customWidth="1"/>
    <col min="5" max="16384" width="11.42578125" style="21"/>
  </cols>
  <sheetData>
    <row r="2" spans="1:6" x14ac:dyDescent="0.2">
      <c r="A2" s="20" t="s">
        <v>61</v>
      </c>
      <c r="C2" s="20"/>
    </row>
    <row r="4" spans="1:6" x14ac:dyDescent="0.2">
      <c r="A4" s="23" t="s">
        <v>66</v>
      </c>
      <c r="B4" s="23" t="s">
        <v>0</v>
      </c>
      <c r="C4" s="23" t="s">
        <v>51</v>
      </c>
      <c r="D4" s="24" t="s">
        <v>2</v>
      </c>
      <c r="E4" s="42" t="s">
        <v>68</v>
      </c>
      <c r="F4" s="42" t="s">
        <v>69</v>
      </c>
    </row>
    <row r="5" spans="1:6" x14ac:dyDescent="0.2">
      <c r="A5" s="21" t="s">
        <v>54</v>
      </c>
      <c r="B5" s="46">
        <v>860545</v>
      </c>
      <c r="C5" s="46">
        <v>785000</v>
      </c>
      <c r="D5" s="26">
        <f t="shared" ref="D5:D31" si="0">B5-C5</f>
        <v>75545</v>
      </c>
      <c r="E5" s="27">
        <f>D5</f>
        <v>75545</v>
      </c>
      <c r="F5" s="28">
        <f>E5/$D$32</f>
        <v>0.15902419597212519</v>
      </c>
    </row>
    <row r="6" spans="1:6" x14ac:dyDescent="0.2">
      <c r="A6" s="21" t="s">
        <v>7</v>
      </c>
      <c r="B6" s="25">
        <v>221300</v>
      </c>
      <c r="C6" s="25">
        <v>164500</v>
      </c>
      <c r="D6" s="26">
        <f t="shared" si="0"/>
        <v>56800</v>
      </c>
      <c r="E6" s="27">
        <f>E5+D6</f>
        <v>132345</v>
      </c>
      <c r="F6" s="28">
        <f t="shared" ref="F6:F31" si="1">E6/$D$32</f>
        <v>0.27858967788643735</v>
      </c>
    </row>
    <row r="7" spans="1:6" x14ac:dyDescent="0.2">
      <c r="A7" s="21" t="s">
        <v>6</v>
      </c>
      <c r="B7" s="25">
        <v>482000</v>
      </c>
      <c r="C7" s="25">
        <v>430000</v>
      </c>
      <c r="D7" s="26">
        <f t="shared" si="0"/>
        <v>52000</v>
      </c>
      <c r="E7" s="27">
        <f>E6+D7</f>
        <v>184345</v>
      </c>
      <c r="F7" s="28">
        <f t="shared" si="1"/>
        <v>0.38805103456855411</v>
      </c>
    </row>
    <row r="8" spans="1:6" x14ac:dyDescent="0.2">
      <c r="A8" s="21" t="s">
        <v>58</v>
      </c>
      <c r="B8" s="25">
        <v>76473.601333333354</v>
      </c>
      <c r="C8" s="25">
        <v>38481</v>
      </c>
      <c r="D8" s="26">
        <f t="shared" si="0"/>
        <v>37992.601333333354</v>
      </c>
      <c r="E8" s="27">
        <f t="shared" ref="E8:E31" si="2">E7+D8</f>
        <v>222337.60133333335</v>
      </c>
      <c r="F8" s="28">
        <f t="shared" si="1"/>
        <v>0.46802645160373613</v>
      </c>
    </row>
    <row r="9" spans="1:6" x14ac:dyDescent="0.2">
      <c r="A9" s="21" t="s">
        <v>15</v>
      </c>
      <c r="B9" s="25">
        <v>68460</v>
      </c>
      <c r="C9" s="25">
        <v>32500</v>
      </c>
      <c r="D9" s="26">
        <f t="shared" si="0"/>
        <v>35960</v>
      </c>
      <c r="E9" s="27">
        <f t="shared" si="2"/>
        <v>258297.60133333335</v>
      </c>
      <c r="F9" s="28">
        <f t="shared" si="1"/>
        <v>0.54372318980159995</v>
      </c>
    </row>
    <row r="10" spans="1:6" x14ac:dyDescent="0.2">
      <c r="A10" s="21" t="s">
        <v>53</v>
      </c>
      <c r="B10" s="25">
        <v>108150</v>
      </c>
      <c r="C10" s="25">
        <v>72398</v>
      </c>
      <c r="D10" s="26">
        <f t="shared" si="0"/>
        <v>35752</v>
      </c>
      <c r="E10" s="27">
        <f t="shared" si="2"/>
        <v>294049.60133333335</v>
      </c>
      <c r="F10" s="28">
        <f t="shared" si="1"/>
        <v>0.61898208257273535</v>
      </c>
    </row>
    <row r="11" spans="1:6" x14ac:dyDescent="0.2">
      <c r="A11" s="21" t="s">
        <v>8</v>
      </c>
      <c r="B11" s="25">
        <v>65760</v>
      </c>
      <c r="C11" s="25">
        <v>38450</v>
      </c>
      <c r="D11" s="26">
        <f t="shared" si="0"/>
        <v>27310</v>
      </c>
      <c r="E11" s="27">
        <f t="shared" si="2"/>
        <v>321359.60133333335</v>
      </c>
      <c r="F11" s="28">
        <f t="shared" si="1"/>
        <v>0.67647034509174697</v>
      </c>
    </row>
    <row r="12" spans="1:6" x14ac:dyDescent="0.2">
      <c r="A12" s="21" t="s">
        <v>24</v>
      </c>
      <c r="B12" s="25">
        <v>132951.50266666667</v>
      </c>
      <c r="C12" s="25">
        <v>109307</v>
      </c>
      <c r="D12" s="26">
        <f t="shared" si="0"/>
        <v>23644.502666666667</v>
      </c>
      <c r="E12" s="27">
        <f t="shared" si="2"/>
        <v>345004.10400000005</v>
      </c>
      <c r="F12" s="28">
        <f t="shared" si="1"/>
        <v>0.7262426400911175</v>
      </c>
    </row>
    <row r="13" spans="1:6" x14ac:dyDescent="0.2">
      <c r="A13" s="21" t="s">
        <v>52</v>
      </c>
      <c r="B13" s="25">
        <v>79343.366666666669</v>
      </c>
      <c r="C13" s="25">
        <v>57860</v>
      </c>
      <c r="D13" s="26">
        <f t="shared" si="0"/>
        <v>21483.366666666669</v>
      </c>
      <c r="E13" s="27">
        <f t="shared" si="2"/>
        <v>366487.47066666675</v>
      </c>
      <c r="F13" s="28">
        <f t="shared" si="1"/>
        <v>0.77146568742636168</v>
      </c>
    </row>
    <row r="14" spans="1:6" x14ac:dyDescent="0.2">
      <c r="A14" s="21" t="s">
        <v>59</v>
      </c>
      <c r="B14" s="25">
        <v>182202.37466666667</v>
      </c>
      <c r="C14" s="25">
        <v>163450</v>
      </c>
      <c r="D14" s="26">
        <f t="shared" si="0"/>
        <v>18752.37466666667</v>
      </c>
      <c r="E14" s="27">
        <f t="shared" si="2"/>
        <v>385239.84533333342</v>
      </c>
      <c r="F14" s="28">
        <f t="shared" si="1"/>
        <v>0.81093992534991344</v>
      </c>
    </row>
    <row r="15" spans="1:6" x14ac:dyDescent="0.2">
      <c r="A15" s="21" t="s">
        <v>20</v>
      </c>
      <c r="B15" s="25">
        <v>79509.864000000001</v>
      </c>
      <c r="C15" s="25">
        <v>63200</v>
      </c>
      <c r="D15" s="26">
        <f t="shared" si="0"/>
        <v>16309.864000000001</v>
      </c>
      <c r="E15" s="27">
        <f t="shared" si="2"/>
        <v>401549.70933333342</v>
      </c>
      <c r="F15" s="28">
        <f t="shared" si="1"/>
        <v>0.84527261459492919</v>
      </c>
    </row>
    <row r="16" spans="1:6" x14ac:dyDescent="0.2">
      <c r="A16" s="21" t="s">
        <v>32</v>
      </c>
      <c r="B16" s="25">
        <v>49075.565333333332</v>
      </c>
      <c r="C16" s="25">
        <v>34627</v>
      </c>
      <c r="D16" s="26">
        <f t="shared" si="0"/>
        <v>14448.565333333332</v>
      </c>
      <c r="E16" s="27">
        <f t="shared" si="2"/>
        <v>415998.27466666675</v>
      </c>
      <c r="F16" s="28">
        <f t="shared" si="1"/>
        <v>0.87568722158525347</v>
      </c>
    </row>
    <row r="17" spans="1:6" x14ac:dyDescent="0.2">
      <c r="A17" s="21" t="s">
        <v>16</v>
      </c>
      <c r="B17" s="25">
        <v>12569</v>
      </c>
      <c r="C17" s="25">
        <v>2500</v>
      </c>
      <c r="D17" s="26">
        <f t="shared" si="0"/>
        <v>10069</v>
      </c>
      <c r="E17" s="27">
        <f t="shared" si="2"/>
        <v>426067.27466666675</v>
      </c>
      <c r="F17" s="28">
        <f t="shared" si="1"/>
        <v>0.89688272928587343</v>
      </c>
    </row>
    <row r="18" spans="1:6" x14ac:dyDescent="0.2">
      <c r="A18" s="21" t="s">
        <v>57</v>
      </c>
      <c r="B18" s="25">
        <v>15866.926666666664</v>
      </c>
      <c r="C18" s="25">
        <v>6772</v>
      </c>
      <c r="D18" s="26">
        <f t="shared" si="0"/>
        <v>9094.9266666666645</v>
      </c>
      <c r="E18" s="27">
        <f t="shared" si="2"/>
        <v>435162.20133333339</v>
      </c>
      <c r="F18" s="28">
        <f t="shared" si="1"/>
        <v>0.91602778720621358</v>
      </c>
    </row>
    <row r="19" spans="1:6" x14ac:dyDescent="0.2">
      <c r="A19" s="21" t="s">
        <v>18</v>
      </c>
      <c r="B19" s="25">
        <v>68487.09600000002</v>
      </c>
      <c r="C19" s="25">
        <v>62204.832933685822</v>
      </c>
      <c r="D19" s="26">
        <f t="shared" si="0"/>
        <v>6282.2630663141972</v>
      </c>
      <c r="E19" s="27">
        <f t="shared" si="2"/>
        <v>441444.46439964761</v>
      </c>
      <c r="F19" s="28">
        <f t="shared" si="1"/>
        <v>0.92925211486530424</v>
      </c>
    </row>
    <row r="20" spans="1:6" x14ac:dyDescent="0.2">
      <c r="A20" s="21" t="s">
        <v>38</v>
      </c>
      <c r="B20" s="25">
        <v>10000</v>
      </c>
      <c r="C20" s="25">
        <v>4500</v>
      </c>
      <c r="D20" s="26">
        <f t="shared" si="0"/>
        <v>5500</v>
      </c>
      <c r="E20" s="27">
        <f t="shared" si="2"/>
        <v>446944.46439964761</v>
      </c>
      <c r="F20" s="28">
        <f t="shared" si="1"/>
        <v>0.94082975836052807</v>
      </c>
    </row>
    <row r="21" spans="1:6" x14ac:dyDescent="0.2">
      <c r="A21" s="21" t="s">
        <v>13</v>
      </c>
      <c r="B21" s="25">
        <v>17586</v>
      </c>
      <c r="C21" s="25">
        <v>12350</v>
      </c>
      <c r="D21" s="26">
        <f t="shared" si="0"/>
        <v>5236</v>
      </c>
      <c r="E21" s="27">
        <f t="shared" si="2"/>
        <v>452180.46439964761</v>
      </c>
      <c r="F21" s="28">
        <f t="shared" si="1"/>
        <v>0.95185167496798118</v>
      </c>
    </row>
    <row r="22" spans="1:6" x14ac:dyDescent="0.2">
      <c r="A22" s="21" t="s">
        <v>39</v>
      </c>
      <c r="B22" s="25">
        <v>5800</v>
      </c>
      <c r="C22" s="25">
        <v>1700</v>
      </c>
      <c r="D22" s="26">
        <f t="shared" si="0"/>
        <v>4100</v>
      </c>
      <c r="E22" s="27">
        <f t="shared" si="2"/>
        <v>456280.46439964761</v>
      </c>
      <c r="F22" s="28">
        <f t="shared" si="1"/>
        <v>0.96048228193714813</v>
      </c>
    </row>
    <row r="23" spans="1:6" x14ac:dyDescent="0.2">
      <c r="A23" s="21" t="s">
        <v>34</v>
      </c>
      <c r="B23" s="25">
        <v>54179.849333333339</v>
      </c>
      <c r="C23" s="25">
        <v>50500</v>
      </c>
      <c r="D23" s="26">
        <f t="shared" si="0"/>
        <v>3679.849333333339</v>
      </c>
      <c r="E23" s="27">
        <f t="shared" si="2"/>
        <v>459960.31373298093</v>
      </c>
      <c r="F23" s="28">
        <f t="shared" si="1"/>
        <v>0.96822846079123359</v>
      </c>
    </row>
    <row r="24" spans="1:6" x14ac:dyDescent="0.2">
      <c r="A24" s="21" t="s">
        <v>29</v>
      </c>
      <c r="B24" s="25">
        <v>106929.54666666669</v>
      </c>
      <c r="C24" s="25">
        <v>103450</v>
      </c>
      <c r="D24" s="26">
        <f t="shared" si="0"/>
        <v>3479.5466666666907</v>
      </c>
      <c r="E24" s="27">
        <f t="shared" si="2"/>
        <v>463439.86039964762</v>
      </c>
      <c r="F24" s="28">
        <f t="shared" si="1"/>
        <v>0.97555299730608125</v>
      </c>
    </row>
    <row r="25" spans="1:6" x14ac:dyDescent="0.2">
      <c r="A25" s="21" t="s">
        <v>22</v>
      </c>
      <c r="B25" s="25">
        <v>10900</v>
      </c>
      <c r="C25" s="25">
        <v>8000</v>
      </c>
      <c r="D25" s="26">
        <f t="shared" si="0"/>
        <v>2900</v>
      </c>
      <c r="E25" s="27">
        <f t="shared" si="2"/>
        <v>466339.86039964762</v>
      </c>
      <c r="F25" s="28">
        <f t="shared" si="1"/>
        <v>0.98165757296719924</v>
      </c>
    </row>
    <row r="26" spans="1:6" x14ac:dyDescent="0.2">
      <c r="A26" s="21" t="s">
        <v>48</v>
      </c>
      <c r="B26" s="25">
        <v>12697.345333333333</v>
      </c>
      <c r="C26" s="25">
        <v>10169.911764705881</v>
      </c>
      <c r="D26" s="26">
        <f t="shared" si="0"/>
        <v>2527.4335686274517</v>
      </c>
      <c r="E26" s="27">
        <f t="shared" si="2"/>
        <v>468867.29396827507</v>
      </c>
      <c r="F26" s="28">
        <f t="shared" si="1"/>
        <v>0.98697788657000474</v>
      </c>
    </row>
    <row r="27" spans="1:6" x14ac:dyDescent="0.2">
      <c r="A27" s="21" t="s">
        <v>33</v>
      </c>
      <c r="B27" s="25">
        <v>5917.7746666666662</v>
      </c>
      <c r="C27" s="25">
        <v>3665.8819665257379</v>
      </c>
      <c r="D27" s="26">
        <f t="shared" si="0"/>
        <v>2251.8927001409284</v>
      </c>
      <c r="E27" s="27">
        <f t="shared" si="2"/>
        <v>471119.18666841602</v>
      </c>
      <c r="F27" s="28">
        <f t="shared" si="1"/>
        <v>0.99171817945577367</v>
      </c>
    </row>
    <row r="28" spans="1:6" x14ac:dyDescent="0.2">
      <c r="A28" s="21" t="s">
        <v>26</v>
      </c>
      <c r="B28" s="25">
        <v>11037.148000000003</v>
      </c>
      <c r="C28" s="25">
        <v>8809</v>
      </c>
      <c r="D28" s="26">
        <f t="shared" si="0"/>
        <v>2228.1480000000029</v>
      </c>
      <c r="E28" s="27">
        <f t="shared" si="2"/>
        <v>473347.33466841601</v>
      </c>
      <c r="F28" s="28">
        <f t="shared" si="1"/>
        <v>0.99640848912824564</v>
      </c>
    </row>
    <row r="29" spans="1:6" x14ac:dyDescent="0.2">
      <c r="A29" s="21" t="s">
        <v>49</v>
      </c>
      <c r="B29" s="25">
        <v>5675.2946666666667</v>
      </c>
      <c r="C29" s="25">
        <v>4871.4705882352937</v>
      </c>
      <c r="D29" s="26">
        <f t="shared" si="0"/>
        <v>803.82407843137298</v>
      </c>
      <c r="E29" s="27">
        <f t="shared" si="2"/>
        <v>474151.15874684736</v>
      </c>
      <c r="F29" s="28">
        <f t="shared" si="1"/>
        <v>0.99810055978514656</v>
      </c>
    </row>
    <row r="30" spans="1:6" x14ac:dyDescent="0.2">
      <c r="A30" s="21" t="s">
        <v>60</v>
      </c>
      <c r="B30" s="25">
        <v>2030</v>
      </c>
      <c r="C30" s="25">
        <v>1310.6617647058824</v>
      </c>
      <c r="D30" s="26">
        <f t="shared" si="0"/>
        <v>719.33823529411757</v>
      </c>
      <c r="E30" s="27">
        <f t="shared" si="2"/>
        <v>474870.49698214146</v>
      </c>
      <c r="F30" s="28">
        <f t="shared" si="1"/>
        <v>0.99961478553800454</v>
      </c>
    </row>
    <row r="31" spans="1:6" x14ac:dyDescent="0.2">
      <c r="A31" s="21" t="s">
        <v>35</v>
      </c>
      <c r="B31" s="25">
        <v>1312.7266666666667</v>
      </c>
      <c r="C31" s="25">
        <v>1129.7291903797579</v>
      </c>
      <c r="D31" s="26">
        <f t="shared" si="0"/>
        <v>182.99747628690875</v>
      </c>
      <c r="E31" s="27">
        <f t="shared" si="2"/>
        <v>475053.49445842835</v>
      </c>
      <c r="F31" s="28">
        <f t="shared" si="1"/>
        <v>1</v>
      </c>
    </row>
    <row r="32" spans="1:6" x14ac:dyDescent="0.2">
      <c r="A32" s="43" t="s">
        <v>90</v>
      </c>
      <c r="B32" s="44"/>
      <c r="C32" s="44"/>
      <c r="D32" s="45">
        <f>SUM(D5:D31)</f>
        <v>475053.49445842835</v>
      </c>
    </row>
  </sheetData>
  <phoneticPr fontId="0" type="noConversion"/>
  <pageMargins left="0.67" right="0.75" top="0.46" bottom="1" header="0" footer="0"/>
  <pageSetup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tabSelected="1" workbookViewId="0">
      <selection activeCell="A33" sqref="A33"/>
    </sheetView>
  </sheetViews>
  <sheetFormatPr baseColWidth="10" defaultRowHeight="11.25" x14ac:dyDescent="0.2"/>
  <cols>
    <col min="1" max="1" width="32.140625" style="1" customWidth="1"/>
    <col min="2" max="2" width="7" style="1" bestFit="1" customWidth="1"/>
    <col min="3" max="3" width="6.42578125" style="1" bestFit="1" customWidth="1"/>
    <col min="4" max="16384" width="11.42578125" style="1"/>
  </cols>
  <sheetData>
    <row r="3" spans="1:3" ht="12" x14ac:dyDescent="0.2">
      <c r="A3" s="23" t="s">
        <v>66</v>
      </c>
      <c r="B3" s="24" t="s">
        <v>2</v>
      </c>
      <c r="C3" s="23" t="s">
        <v>69</v>
      </c>
    </row>
    <row r="4" spans="1:3" ht="12" x14ac:dyDescent="0.2">
      <c r="A4" s="21" t="s">
        <v>54</v>
      </c>
      <c r="B4" s="26">
        <v>75545</v>
      </c>
      <c r="C4" s="28">
        <v>0.39248788267203011</v>
      </c>
    </row>
    <row r="5" spans="1:3" ht="12" x14ac:dyDescent="0.2">
      <c r="A5" s="21" t="s">
        <v>7</v>
      </c>
      <c r="B5" s="26">
        <v>56800</v>
      </c>
      <c r="C5" s="28">
        <v>0.47886073517171412</v>
      </c>
    </row>
    <row r="6" spans="1:3" ht="12" x14ac:dyDescent="0.2">
      <c r="A6" s="21" t="s">
        <v>6</v>
      </c>
      <c r="B6" s="26">
        <v>52000</v>
      </c>
      <c r="C6" s="28">
        <v>0.55793447337565027</v>
      </c>
    </row>
    <row r="7" spans="1:3" ht="12" x14ac:dyDescent="0.2">
      <c r="A7" s="21" t="s">
        <v>58</v>
      </c>
      <c r="B7" s="26">
        <v>37992.601333333354</v>
      </c>
      <c r="C7" s="28">
        <v>0.61570787744331401</v>
      </c>
    </row>
    <row r="8" spans="1:3" ht="12" x14ac:dyDescent="0.2">
      <c r="A8" s="21" t="s">
        <v>15</v>
      </c>
      <c r="B8" s="26">
        <v>35960</v>
      </c>
      <c r="C8" s="28">
        <v>0.67039040870895905</v>
      </c>
    </row>
    <row r="9" spans="1:3" ht="12" x14ac:dyDescent="0.2">
      <c r="A9" s="21" t="s">
        <v>53</v>
      </c>
      <c r="B9" s="26">
        <v>35752</v>
      </c>
      <c r="C9" s="28">
        <v>0.72475664502178838</v>
      </c>
    </row>
    <row r="10" spans="1:3" ht="12" x14ac:dyDescent="0.2">
      <c r="A10" s="21" t="s">
        <v>8</v>
      </c>
      <c r="B10" s="26">
        <v>27310</v>
      </c>
      <c r="C10" s="28">
        <v>0.76628556406697101</v>
      </c>
    </row>
    <row r="11" spans="1:3" ht="12" x14ac:dyDescent="0.2">
      <c r="A11" s="21" t="s">
        <v>24</v>
      </c>
      <c r="B11" s="26">
        <v>23644.502666666667</v>
      </c>
      <c r="C11" s="28">
        <v>0.80224054894824548</v>
      </c>
    </row>
    <row r="12" spans="1:3" ht="12" x14ac:dyDescent="0.2">
      <c r="A12" s="21" t="s">
        <v>52</v>
      </c>
      <c r="B12" s="26">
        <v>21483.366666666669</v>
      </c>
      <c r="C12" s="28">
        <v>0.83490920493938336</v>
      </c>
    </row>
    <row r="13" spans="1:3" ht="12" x14ac:dyDescent="0.2">
      <c r="A13" s="21" t="s">
        <v>59</v>
      </c>
      <c r="B13" s="26">
        <v>18752.37466666667</v>
      </c>
      <c r="C13" s="28">
        <v>0.86342498119119337</v>
      </c>
    </row>
    <row r="14" spans="1:3" ht="12" x14ac:dyDescent="0.2">
      <c r="A14" s="21" t="s">
        <v>20</v>
      </c>
      <c r="B14" s="26">
        <v>16309.864000000001</v>
      </c>
      <c r="C14" s="28">
        <v>0.88822655650038196</v>
      </c>
    </row>
    <row r="15" spans="1:3" ht="12" x14ac:dyDescent="0.2">
      <c r="A15" s="21" t="s">
        <v>75</v>
      </c>
      <c r="B15" s="26">
        <v>14448.565333333332</v>
      </c>
      <c r="C15" s="28">
        <v>0.91019775020404481</v>
      </c>
    </row>
    <row r="16" spans="1:3" ht="12" x14ac:dyDescent="0.2">
      <c r="A16" s="21" t="s">
        <v>16</v>
      </c>
      <c r="B16" s="26">
        <v>10069</v>
      </c>
      <c r="C16" s="28">
        <v>0.92550916308818765</v>
      </c>
    </row>
    <row r="17" spans="1:10" ht="12" x14ac:dyDescent="0.2">
      <c r="A17" s="21" t="s">
        <v>57</v>
      </c>
      <c r="B17" s="26">
        <v>9094.9266666666645</v>
      </c>
      <c r="C17" s="28">
        <v>0.93933935251557221</v>
      </c>
    </row>
    <row r="18" spans="1:10" ht="12" x14ac:dyDescent="0.2">
      <c r="A18" s="21" t="s">
        <v>18</v>
      </c>
      <c r="B18" s="26">
        <v>6282.2630663141972</v>
      </c>
      <c r="C18" s="28">
        <v>0.94889246838161034</v>
      </c>
    </row>
    <row r="19" spans="1:10" ht="12" x14ac:dyDescent="0.2">
      <c r="A19" s="21" t="s">
        <v>38</v>
      </c>
      <c r="B19" s="26">
        <v>5500</v>
      </c>
      <c r="C19" s="28">
        <v>0.95725603684548821</v>
      </c>
    </row>
    <row r="20" spans="1:10" ht="12" x14ac:dyDescent="0.2">
      <c r="A20" s="21" t="s">
        <v>13</v>
      </c>
      <c r="B20" s="26">
        <v>5236</v>
      </c>
      <c r="C20" s="28">
        <v>0.96521815402309996</v>
      </c>
    </row>
    <row r="21" spans="1:10" ht="12" x14ac:dyDescent="0.2">
      <c r="A21" s="21" t="s">
        <v>71</v>
      </c>
      <c r="B21" s="26">
        <v>4100</v>
      </c>
      <c r="C21" s="28">
        <v>0.97145281415071794</v>
      </c>
    </row>
    <row r="22" spans="1:10" ht="12" x14ac:dyDescent="0.2">
      <c r="A22" s="21" t="s">
        <v>34</v>
      </c>
      <c r="B22" s="26">
        <v>3679.849333333339</v>
      </c>
      <c r="C22" s="28">
        <v>0.97704857266637046</v>
      </c>
    </row>
    <row r="23" spans="1:10" ht="12" x14ac:dyDescent="0.2">
      <c r="A23" s="21" t="s">
        <v>70</v>
      </c>
      <c r="B23" s="26">
        <v>3479.5466666666907</v>
      </c>
      <c r="C23" s="28">
        <v>0.98233974116999323</v>
      </c>
    </row>
    <row r="24" spans="1:10" ht="12" x14ac:dyDescent="0.2">
      <c r="A24" s="21" t="s">
        <v>22</v>
      </c>
      <c r="B24" s="26">
        <v>2900</v>
      </c>
      <c r="C24" s="28">
        <v>0.98674962272367428</v>
      </c>
    </row>
    <row r="25" spans="1:10" ht="12" x14ac:dyDescent="0.2">
      <c r="A25" s="21" t="s">
        <v>48</v>
      </c>
      <c r="B25" s="26">
        <v>2527.4335686274517</v>
      </c>
      <c r="C25" s="28">
        <v>0.99059296157624133</v>
      </c>
    </row>
    <row r="26" spans="1:10" ht="12" x14ac:dyDescent="0.2">
      <c r="A26" s="21" t="s">
        <v>33</v>
      </c>
      <c r="B26" s="26">
        <v>2251.8927001409284</v>
      </c>
      <c r="C26" s="28">
        <v>0.99401729953459328</v>
      </c>
    </row>
    <row r="27" spans="1:10" ht="12" x14ac:dyDescent="0.2">
      <c r="A27" s="21" t="s">
        <v>26</v>
      </c>
      <c r="B27" s="26">
        <v>2228.1480000000029</v>
      </c>
      <c r="C27" s="28">
        <v>0.99740553014289379</v>
      </c>
    </row>
    <row r="28" spans="1:10" ht="12" x14ac:dyDescent="0.2">
      <c r="A28" s="21" t="s">
        <v>72</v>
      </c>
      <c r="B28" s="26">
        <v>803.82407843137298</v>
      </c>
      <c r="C28" s="28">
        <v>0.99862786427250727</v>
      </c>
    </row>
    <row r="29" spans="1:10" ht="12" x14ac:dyDescent="0.2">
      <c r="A29" s="21" t="s">
        <v>60</v>
      </c>
      <c r="B29" s="26">
        <v>719.33823529411757</v>
      </c>
      <c r="C29" s="28">
        <v>0.99972172510515589</v>
      </c>
    </row>
    <row r="30" spans="1:10" ht="12" x14ac:dyDescent="0.2">
      <c r="A30" s="21" t="s">
        <v>35</v>
      </c>
      <c r="B30" s="26">
        <v>182.99747628690875</v>
      </c>
      <c r="C30" s="28">
        <v>1</v>
      </c>
    </row>
    <row r="31" spans="1:10" x14ac:dyDescent="0.2">
      <c r="B31" s="5"/>
    </row>
    <row r="32" spans="1:10" ht="12.75" x14ac:dyDescent="0.2">
      <c r="F32" s="6"/>
      <c r="J32" s="6"/>
    </row>
    <row r="35" spans="6:9" ht="18" customHeight="1" x14ac:dyDescent="0.25">
      <c r="F35" s="29" t="s">
        <v>74</v>
      </c>
      <c r="I35" s="29" t="s">
        <v>73</v>
      </c>
    </row>
  </sheetData>
  <phoneticPr fontId="0" type="noConversion"/>
  <pageMargins left="0.45" right="0.75" top="0.64" bottom="1" header="0" footer="0"/>
  <pageSetup scale="84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TEORIA</vt:lpstr>
      <vt:lpstr>GASTOS_OPERAC.</vt:lpstr>
      <vt:lpstr>ORDEN</vt:lpstr>
      <vt:lpstr>FRECUENCIA</vt:lpstr>
      <vt:lpstr>GRAFICO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Hoviedo</dc:creator>
  <cp:lastModifiedBy>Entel</cp:lastModifiedBy>
  <cp:lastPrinted>2014-10-20T15:54:48Z</cp:lastPrinted>
  <dcterms:created xsi:type="dcterms:W3CDTF">2003-06-08T23:46:52Z</dcterms:created>
  <dcterms:modified xsi:type="dcterms:W3CDTF">2015-03-10T00:25:49Z</dcterms:modified>
</cp:coreProperties>
</file>