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05" windowWidth="20400" windowHeight="8835"/>
  </bookViews>
  <sheets>
    <sheet name="SOLUCION" sheetId="2" r:id="rId1"/>
    <sheet name="APOYOS" sheetId="3" r:id="rId2"/>
  </sheets>
  <definedNames>
    <definedName name="_xlnm._FilterDatabase" localSheetId="1" hidden="1">APOYOS!$B$2:$F$20</definedName>
  </definedNames>
  <calcPr calcId="125725"/>
</workbook>
</file>

<file path=xl/calcChain.xml><?xml version="1.0" encoding="utf-8"?>
<calcChain xmlns="http://schemas.openxmlformats.org/spreadsheetml/2006/main">
  <c r="F68" i="2"/>
  <c r="D89" s="1"/>
  <c r="F67"/>
  <c r="D88" s="1"/>
  <c r="F66"/>
  <c r="F65"/>
  <c r="F64"/>
  <c r="D85" s="1"/>
  <c r="F63"/>
  <c r="D84" s="1"/>
  <c r="F62"/>
  <c r="F61"/>
  <c r="F60"/>
  <c r="D81" s="1"/>
  <c r="F59"/>
  <c r="D80" s="1"/>
  <c r="F58"/>
  <c r="F57"/>
  <c r="F56"/>
  <c r="G56" s="1"/>
  <c r="F47"/>
  <c r="F46"/>
  <c r="F45"/>
  <c r="F44"/>
  <c r="F43"/>
  <c r="F42"/>
  <c r="F41"/>
  <c r="F40"/>
  <c r="F39"/>
  <c r="F38"/>
  <c r="F37"/>
  <c r="F36"/>
  <c r="F35"/>
  <c r="F7" i="3"/>
  <c r="F19"/>
  <c r="F10"/>
  <c r="F15"/>
  <c r="F16"/>
  <c r="F8"/>
  <c r="F18"/>
  <c r="F9"/>
  <c r="F14"/>
  <c r="F5"/>
  <c r="F13"/>
  <c r="F3"/>
  <c r="F12"/>
  <c r="F20"/>
  <c r="F4"/>
  <c r="F11"/>
  <c r="F17"/>
  <c r="F6"/>
  <c r="D78" i="2"/>
  <c r="D79"/>
  <c r="D82"/>
  <c r="D83"/>
  <c r="D86"/>
  <c r="D87"/>
  <c r="D77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D90" l="1"/>
  <c r="G57"/>
  <c r="G58" s="1"/>
  <c r="F69"/>
  <c r="H56" s="1"/>
  <c r="E77" s="1"/>
  <c r="H57" l="1"/>
  <c r="E78" s="1"/>
  <c r="H58"/>
  <c r="E79" s="1"/>
  <c r="G59"/>
  <c r="G60" l="1"/>
  <c r="H59"/>
  <c r="E80" s="1"/>
  <c r="G61" l="1"/>
  <c r="H60"/>
  <c r="E81" s="1"/>
  <c r="H61" l="1"/>
  <c r="E82" s="1"/>
  <c r="G62"/>
  <c r="H62" l="1"/>
  <c r="E83" s="1"/>
  <c r="G63"/>
  <c r="G64" l="1"/>
  <c r="H63"/>
  <c r="E84" s="1"/>
  <c r="G65" l="1"/>
  <c r="H64"/>
  <c r="E85" s="1"/>
  <c r="H65" l="1"/>
  <c r="E86" s="1"/>
  <c r="G66"/>
  <c r="G67" l="1"/>
  <c r="H66"/>
  <c r="E87" s="1"/>
  <c r="G68" l="1"/>
  <c r="H68" s="1"/>
  <c r="E89" s="1"/>
  <c r="H67"/>
  <c r="E88" s="1"/>
</calcChain>
</file>

<file path=xl/sharedStrings.xml><?xml version="1.0" encoding="utf-8"?>
<sst xmlns="http://schemas.openxmlformats.org/spreadsheetml/2006/main" count="145" uniqueCount="65">
  <si>
    <t>En un análisis de Tiempos y Movimientos en la producción de muebles de madera se ha efectuado una auditoría</t>
  </si>
  <si>
    <t>sobre el tiempo empleado en los diferentes procesos, y se ha contrastado con el tiempo estándar de diseño. Los</t>
  </si>
  <si>
    <t>resultados han sido:</t>
  </si>
  <si>
    <t>item</t>
  </si>
  <si>
    <t>descripción</t>
  </si>
  <si>
    <t>Tratamiento de la madera seca.</t>
  </si>
  <si>
    <t>Trazado de la madera en oficina de diseño</t>
  </si>
  <si>
    <t>Movimiento al taller de ensamble</t>
  </si>
  <si>
    <t>Ordenamiento de las partes para ensamble</t>
  </si>
  <si>
    <t>Verificación de los trazados por el supervisor</t>
  </si>
  <si>
    <t>Control de calidad (metrología de los trazados)</t>
  </si>
  <si>
    <t>Ensamblado y pegado de las partes</t>
  </si>
  <si>
    <t>Traslado y distribución a la maestranza</t>
  </si>
  <si>
    <t>Maquinado y corte de la madera</t>
  </si>
  <si>
    <t>Lijado y pulido</t>
  </si>
  <si>
    <t>Revestido (laqueado) para proceso de pintura</t>
  </si>
  <si>
    <t>Pintado</t>
  </si>
  <si>
    <t>Barnizado</t>
  </si>
  <si>
    <t xml:space="preserve">Tiempo de secado </t>
  </si>
  <si>
    <t>Transporte a la tienda de venta</t>
  </si>
  <si>
    <t>Control de calidad al producto acabado</t>
  </si>
  <si>
    <t>Empaque o pegado de logotipo y cód. de barras</t>
  </si>
  <si>
    <t>Ordenamiento por productos</t>
  </si>
  <si>
    <t>El análisis para solución de este problema se centra en la variación de los TIEMPOS REALES vs. EL TIEMPO ESTANDAR.</t>
  </si>
  <si>
    <t xml:space="preserve">El tiempo real, es como su nombre lo indica los minutos u horas que actualmente les lleva en cada uno de los 18 procesos. </t>
  </si>
  <si>
    <t>El tiempo estándar, es el tiempo promedio, óptimo, el tiempo que luego de varioas mejoras en su proceso han definido</t>
  </si>
  <si>
    <t>como tiempo adecuado para cada operación.</t>
  </si>
  <si>
    <t xml:space="preserve">Entonces el análisis debemos concentrar en las variaciones en exceso de cada proceso. </t>
  </si>
  <si>
    <t>tiempo estandar TE (min.)</t>
  </si>
  <si>
    <t>tiempo real TR (min)</t>
  </si>
  <si>
    <t>Diferencia TR-TS</t>
  </si>
  <si>
    <t xml:space="preserve">puede significar que el proceso está siendo ejecutado con mucha prisa con riesgos de mala calidad. </t>
  </si>
  <si>
    <t>TOTAL</t>
  </si>
  <si>
    <t>FREC.</t>
  </si>
  <si>
    <t xml:space="preserve">5.- Ahora consideramos las columnas solamente de la variación o diferencia TR - TS y la FRECUENCIA: </t>
  </si>
  <si>
    <t>6.- Elaboramos el gráfico: Opción gráfico &gt; Tipos personalizados &gt; Lineas y columnas 2</t>
  </si>
  <si>
    <t>Como deben saber, este gráfico se puede "enriquecer" con todas las opciones que nos dá el excel. Para una mejor com-</t>
  </si>
  <si>
    <t>prensión se puede abreviar o resumir los conceptos del eje X, tal como aquí se hizo. También deben corregirse las escalas,</t>
  </si>
  <si>
    <t>el eje Y2 de Frecuencias no debe superar 1,00 (el 100%)</t>
  </si>
  <si>
    <t>Todo este proceso como han podido ver es automático o ejecutado por el computador.</t>
  </si>
  <si>
    <t>7.- Mediante un proceso manual separamos el 20% vital y 80% trivial, trazando una flecha horizontal desde el 80% (0,8) de derecha a</t>
  </si>
  <si>
    <t xml:space="preserve">izquierda hasta la intersección de la curva (flecha roja), luego desde este punto trazamos otra flecha vertical desde arriba hasta el eje X. </t>
  </si>
  <si>
    <t>(flecha amarilla).</t>
  </si>
  <si>
    <t>Todos los ítemes contenidos al lado izquierdo de flecha vertical corresponden al 20% VITAL</t>
  </si>
  <si>
    <t>20 % VITAL</t>
  </si>
  <si>
    <t>80% TRIVIAL</t>
  </si>
  <si>
    <t>A</t>
  </si>
  <si>
    <t>B</t>
  </si>
  <si>
    <t>C</t>
  </si>
  <si>
    <t>D</t>
  </si>
  <si>
    <t>E</t>
  </si>
  <si>
    <t>3.- Una vez obtenida la diferencia analizamos y ordenamos de mayor a menor las variaciones positivas, de la columna C</t>
  </si>
  <si>
    <t>EJERCICIO DE APLICACIÓN DE PARETO - ISHIKAWA</t>
  </si>
  <si>
    <t>La aplicación de Ishikawa la elaboraremos en curso, con participación de todos.</t>
  </si>
  <si>
    <t xml:space="preserve">4.- Hacemos la sumatoria y obtenemos los "valores acumulados" en la columna D y la "frecuencia" en la columna E, esta última respecto de la </t>
  </si>
  <si>
    <r>
      <t xml:space="preserve">2.- Observamos que hay variaciones positivas, negativas y cero. Entonces debemos concentrarnos </t>
    </r>
    <r>
      <rPr>
        <b/>
        <sz val="11"/>
        <rFont val="Arial"/>
        <family val="2"/>
      </rPr>
      <t>solo en las variaciones</t>
    </r>
  </si>
  <si>
    <r>
      <rPr>
        <b/>
        <sz val="11"/>
        <rFont val="Arial"/>
        <family val="2"/>
      </rPr>
      <t>positivas</t>
    </r>
    <r>
      <rPr>
        <sz val="11"/>
        <rFont val="Arial"/>
        <family val="2"/>
      </rPr>
      <t>, vale decir las que se están ejecutando en MAYOR TIEMPO respecto del tiempo óptimo.</t>
    </r>
  </si>
  <si>
    <t>Obviamente las variaciones negativas también pueden ser sujetas de análisis cuando estas sean excesivamente altas, lo que</t>
  </si>
  <si>
    <t>2.- Ordenamos los positivos de mayor a menor; ver la hoja "APOYOS"</t>
  </si>
  <si>
    <t>1.- Partimos obteniendo la diferencia entre el Tiempo real (TR) - el tiempo estándar (TE) = Columna C</t>
  </si>
  <si>
    <t>VALRS. ACUM.</t>
  </si>
  <si>
    <t>SUMA TOTAL. Asi el primer resultado será producto de: (113/550)= 0.21 (es suficiente dos decimales)</t>
  </si>
  <si>
    <t>Entonces dentro de este 20% vital se encuentran 6 ítems en los que debemos poner atención para corregir todo el proceso.</t>
  </si>
  <si>
    <t>Oruro, 9 de marzo de 2015</t>
  </si>
  <si>
    <t>Ing. Hugo Oviedo Bellot - DOCENTE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</si>
</sst>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1"/>
      <name val="Arial"/>
      <family val="2"/>
    </font>
    <font>
      <b/>
      <sz val="11"/>
      <color indexed="14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b/>
      <sz val="11"/>
      <color indexed="61"/>
      <name val="Arial"/>
      <family val="2"/>
    </font>
    <font>
      <sz val="11"/>
      <color indexed="12"/>
      <name val="Arial"/>
      <family val="2"/>
    </font>
    <font>
      <sz val="11"/>
      <color indexed="61"/>
      <name val="Arial"/>
      <family val="2"/>
    </font>
    <font>
      <sz val="11"/>
      <color indexed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2" fontId="9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2" fontId="10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1" fillId="2" borderId="0" xfId="0" applyFont="1" applyFill="1"/>
    <xf numFmtId="0" fontId="5" fillId="2" borderId="0" xfId="0" applyFont="1" applyFill="1"/>
    <xf numFmtId="0" fontId="1" fillId="0" borderId="0" xfId="0" applyFont="1" applyFill="1"/>
    <xf numFmtId="0" fontId="5" fillId="0" borderId="0" xfId="0" applyFont="1" applyFill="1"/>
    <xf numFmtId="0" fontId="1" fillId="3" borderId="0" xfId="0" applyFont="1" applyFill="1"/>
    <xf numFmtId="0" fontId="5" fillId="3" borderId="0" xfId="0" applyFont="1" applyFill="1"/>
    <xf numFmtId="2" fontId="10" fillId="3" borderId="0" xfId="0" applyNumberFormat="1" applyFont="1" applyFill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GRAFICO DE PARETO</a:t>
            </a:r>
          </a:p>
        </c:rich>
      </c:tx>
      <c:layout>
        <c:manualLayout>
          <c:xMode val="edge"/>
          <c:yMode val="edge"/>
          <c:x val="0.36920831174139301"/>
          <c:y val="3.030309435685190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182364919604996"/>
          <c:y val="0.15800899200358495"/>
          <c:w val="0.67862580376758097"/>
          <c:h val="0.52164612428580792"/>
        </c:manualLayout>
      </c:layout>
      <c:barChart>
        <c:barDir val="col"/>
        <c:grouping val="clustered"/>
        <c:ser>
          <c:idx val="1"/>
          <c:order val="0"/>
          <c:tx>
            <c:strRef>
              <c:f>SOLUCION!$D$76</c:f>
              <c:strCache>
                <c:ptCount val="1"/>
                <c:pt idx="0">
                  <c:v>Diferencia TR-TS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SOLUCION!$C$77:$C$89</c:f>
              <c:strCache>
                <c:ptCount val="13"/>
                <c:pt idx="0">
                  <c:v>Ordenamiento de las partes para ensamble</c:v>
                </c:pt>
                <c:pt idx="1">
                  <c:v>Verificación de los trazados por el supervisor</c:v>
                </c:pt>
                <c:pt idx="2">
                  <c:v>Ensamblado y pegado de las partes</c:v>
                </c:pt>
                <c:pt idx="3">
                  <c:v>Tratamiento de la madera seca.</c:v>
                </c:pt>
                <c:pt idx="4">
                  <c:v>Transporte a la tienda de venta</c:v>
                </c:pt>
                <c:pt idx="5">
                  <c:v>Barnizado</c:v>
                </c:pt>
                <c:pt idx="6">
                  <c:v>Revestido (laqueado) para proceso de pintura</c:v>
                </c:pt>
                <c:pt idx="7">
                  <c:v>Empaque o pegado de logotipo y cód. de barras</c:v>
                </c:pt>
                <c:pt idx="8">
                  <c:v>Trazado de la madera en oficina de diseño</c:v>
                </c:pt>
                <c:pt idx="9">
                  <c:v>Movimiento al taller de ensamble</c:v>
                </c:pt>
                <c:pt idx="10">
                  <c:v>Control de calidad (metrología de los trazados)</c:v>
                </c:pt>
                <c:pt idx="11">
                  <c:v>Lijado y pulido</c:v>
                </c:pt>
                <c:pt idx="12">
                  <c:v>Control de calidad al producto acabado</c:v>
                </c:pt>
              </c:strCache>
            </c:strRef>
          </c:cat>
          <c:val>
            <c:numRef>
              <c:f>SOLUCION!$D$77:$D$89</c:f>
              <c:numCache>
                <c:formatCode>General</c:formatCode>
                <c:ptCount val="13"/>
                <c:pt idx="0">
                  <c:v>113</c:v>
                </c:pt>
                <c:pt idx="1">
                  <c:v>108</c:v>
                </c:pt>
                <c:pt idx="2">
                  <c:v>99</c:v>
                </c:pt>
                <c:pt idx="3">
                  <c:v>40</c:v>
                </c:pt>
                <c:pt idx="4">
                  <c:v>35</c:v>
                </c:pt>
                <c:pt idx="5">
                  <c:v>33</c:v>
                </c:pt>
                <c:pt idx="6">
                  <c:v>32</c:v>
                </c:pt>
                <c:pt idx="7">
                  <c:v>32</c:v>
                </c:pt>
                <c:pt idx="8">
                  <c:v>16</c:v>
                </c:pt>
                <c:pt idx="9">
                  <c:v>14</c:v>
                </c:pt>
                <c:pt idx="10">
                  <c:v>12</c:v>
                </c:pt>
                <c:pt idx="11">
                  <c:v>11</c:v>
                </c:pt>
                <c:pt idx="12">
                  <c:v>5</c:v>
                </c:pt>
              </c:numCache>
            </c:numRef>
          </c:val>
        </c:ser>
        <c:axId val="130374656"/>
        <c:axId val="130385024"/>
      </c:barChart>
      <c:lineChart>
        <c:grouping val="standard"/>
        <c:ser>
          <c:idx val="0"/>
          <c:order val="1"/>
          <c:tx>
            <c:strRef>
              <c:f>SOLUCION!$E$76</c:f>
              <c:strCache>
                <c:ptCount val="1"/>
                <c:pt idx="0">
                  <c:v>FREC.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SOLUCION!$C$77:$C$89</c:f>
              <c:strCache>
                <c:ptCount val="13"/>
                <c:pt idx="0">
                  <c:v>Ordenamiento de las partes para ensamble</c:v>
                </c:pt>
                <c:pt idx="1">
                  <c:v>Verificación de los trazados por el supervisor</c:v>
                </c:pt>
                <c:pt idx="2">
                  <c:v>Ensamblado y pegado de las partes</c:v>
                </c:pt>
                <c:pt idx="3">
                  <c:v>Tratamiento de la madera seca.</c:v>
                </c:pt>
                <c:pt idx="4">
                  <c:v>Transporte a la tienda de venta</c:v>
                </c:pt>
                <c:pt idx="5">
                  <c:v>Barnizado</c:v>
                </c:pt>
                <c:pt idx="6">
                  <c:v>Revestido (laqueado) para proceso de pintura</c:v>
                </c:pt>
                <c:pt idx="7">
                  <c:v>Empaque o pegado de logotipo y cód. de barras</c:v>
                </c:pt>
                <c:pt idx="8">
                  <c:v>Trazado de la madera en oficina de diseño</c:v>
                </c:pt>
                <c:pt idx="9">
                  <c:v>Movimiento al taller de ensamble</c:v>
                </c:pt>
                <c:pt idx="10">
                  <c:v>Control de calidad (metrología de los trazados)</c:v>
                </c:pt>
                <c:pt idx="11">
                  <c:v>Lijado y pulido</c:v>
                </c:pt>
                <c:pt idx="12">
                  <c:v>Control de calidad al producto acabado</c:v>
                </c:pt>
              </c:strCache>
            </c:strRef>
          </c:cat>
          <c:val>
            <c:numRef>
              <c:f>SOLUCION!$E$77:$E$89</c:f>
              <c:numCache>
                <c:formatCode>0.00</c:formatCode>
                <c:ptCount val="13"/>
                <c:pt idx="0">
                  <c:v>0.20545454545454545</c:v>
                </c:pt>
                <c:pt idx="1">
                  <c:v>0.4018181818181818</c:v>
                </c:pt>
                <c:pt idx="2">
                  <c:v>0.58181818181818179</c:v>
                </c:pt>
                <c:pt idx="3">
                  <c:v>0.65454545454545454</c:v>
                </c:pt>
                <c:pt idx="4">
                  <c:v>0.71818181818181814</c:v>
                </c:pt>
                <c:pt idx="5">
                  <c:v>0.7781818181818182</c:v>
                </c:pt>
                <c:pt idx="6">
                  <c:v>0.83636363636363631</c:v>
                </c:pt>
                <c:pt idx="7">
                  <c:v>0.89454545454545453</c:v>
                </c:pt>
                <c:pt idx="8">
                  <c:v>0.92363636363636359</c:v>
                </c:pt>
                <c:pt idx="9">
                  <c:v>0.9490909090909091</c:v>
                </c:pt>
                <c:pt idx="10">
                  <c:v>0.97090909090909094</c:v>
                </c:pt>
                <c:pt idx="11">
                  <c:v>0.99090909090909096</c:v>
                </c:pt>
                <c:pt idx="12">
                  <c:v>1</c:v>
                </c:pt>
              </c:numCache>
            </c:numRef>
          </c:val>
        </c:ser>
        <c:marker val="1"/>
        <c:axId val="130387328"/>
        <c:axId val="130397312"/>
      </c:lineChart>
      <c:catAx>
        <c:axId val="130374656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385024"/>
        <c:crosses val="autoZero"/>
        <c:lblAlgn val="ctr"/>
        <c:lblOffset val="100"/>
        <c:tickLblSkip val="1"/>
        <c:tickMarkSkip val="1"/>
      </c:catAx>
      <c:valAx>
        <c:axId val="130385024"/>
        <c:scaling>
          <c:orientation val="minMax"/>
          <c:max val="110"/>
          <c:min val="0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DIF. TIEMPO</a:t>
                </a:r>
              </a:p>
            </c:rich>
          </c:tx>
          <c:layout>
            <c:manualLayout>
              <c:xMode val="edge"/>
              <c:yMode val="edge"/>
              <c:x val="2.3916327886082139E-2"/>
              <c:y val="0.32900502444582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374656"/>
        <c:crosses val="autoZero"/>
        <c:crossBetween val="between"/>
      </c:valAx>
      <c:catAx>
        <c:axId val="130387328"/>
        <c:scaling>
          <c:orientation val="minMax"/>
        </c:scaling>
        <c:delete val="1"/>
        <c:axPos val="b"/>
        <c:tickLblPos val="none"/>
        <c:crossAx val="130397312"/>
        <c:crosses val="autoZero"/>
        <c:lblAlgn val="ctr"/>
        <c:lblOffset val="100"/>
      </c:catAx>
      <c:valAx>
        <c:axId val="130397312"/>
        <c:scaling>
          <c:orientation val="minMax"/>
          <c:max val="1"/>
        </c:scaling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FREC.</a:t>
                </a:r>
              </a:p>
            </c:rich>
          </c:tx>
          <c:layout>
            <c:manualLayout>
              <c:xMode val="edge"/>
              <c:yMode val="edge"/>
              <c:x val="0.94320018100736425"/>
              <c:y val="0.37229515924132345"/>
            </c:manualLayout>
          </c:layout>
          <c:spPr>
            <a:noFill/>
            <a:ln w="25400">
              <a:noFill/>
            </a:ln>
          </c:spPr>
        </c:title>
        <c:numFmt formatCode="0.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038732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Page &amp;P</c:oddFooter>
    </c:headerFooter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101</xdr:row>
      <xdr:rowOff>95250</xdr:rowOff>
    </xdr:from>
    <xdr:to>
      <xdr:col>6</xdr:col>
      <xdr:colOff>428625</xdr:colOff>
      <xdr:row>125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2552700</xdr:colOff>
      <xdr:row>107</xdr:row>
      <xdr:rowOff>171450</xdr:rowOff>
    </xdr:from>
    <xdr:to>
      <xdr:col>5</xdr:col>
      <xdr:colOff>457200</xdr:colOff>
      <xdr:row>107</xdr:row>
      <xdr:rowOff>171450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H="1">
          <a:off x="3705225" y="21202650"/>
          <a:ext cx="2505075" cy="0"/>
        </a:xfrm>
        <a:prstGeom prst="line">
          <a:avLst/>
        </a:prstGeom>
        <a:noFill/>
        <a:ln w="19050">
          <a:solidFill>
            <a:srgbClr val="FFFF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2562225</xdr:colOff>
      <xdr:row>108</xdr:row>
      <xdr:rowOff>0</xdr:rowOff>
    </xdr:from>
    <xdr:to>
      <xdr:col>2</xdr:col>
      <xdr:colOff>2562225</xdr:colOff>
      <xdr:row>118</xdr:row>
      <xdr:rowOff>9525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3714750" y="21212175"/>
          <a:ext cx="0" cy="1819275"/>
        </a:xfrm>
        <a:prstGeom prst="line">
          <a:avLst/>
        </a:prstGeom>
        <a:noFill/>
        <a:ln w="19050">
          <a:solidFill>
            <a:srgbClr val="FFFF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476250</xdr:colOff>
      <xdr:row>126</xdr:row>
      <xdr:rowOff>76202</xdr:rowOff>
    </xdr:from>
    <xdr:to>
      <xdr:col>2</xdr:col>
      <xdr:colOff>2457449</xdr:colOff>
      <xdr:row>127</xdr:row>
      <xdr:rowOff>85724</xdr:rowOff>
    </xdr:to>
    <xdr:sp macro="" textlink="">
      <xdr:nvSpPr>
        <xdr:cNvPr id="1029" name="AutoShape 5"/>
        <xdr:cNvSpPr>
          <a:spLocks/>
        </xdr:cNvSpPr>
      </xdr:nvSpPr>
      <xdr:spPr bwMode="auto">
        <a:xfrm rot="5400000">
          <a:off x="2524126" y="23650576"/>
          <a:ext cx="190497" cy="1981199"/>
        </a:xfrm>
        <a:prstGeom prst="rightBrace">
          <a:avLst>
            <a:gd name="adj1" fmla="val 112500"/>
            <a:gd name="adj2" fmla="val 50000"/>
          </a:avLst>
        </a:prstGeom>
        <a:noFill/>
        <a:ln w="19050">
          <a:solidFill>
            <a:srgbClr val="FF6600"/>
          </a:solidFill>
          <a:round/>
          <a:headEnd/>
          <a:tailEnd/>
        </a:ln>
      </xdr:spPr>
    </xdr:sp>
    <xdr:clientData/>
  </xdr:twoCellAnchor>
  <xdr:twoCellAnchor>
    <xdr:from>
      <xdr:col>2</xdr:col>
      <xdr:colOff>2562225</xdr:colOff>
      <xdr:row>126</xdr:row>
      <xdr:rowOff>57150</xdr:rowOff>
    </xdr:from>
    <xdr:to>
      <xdr:col>5</xdr:col>
      <xdr:colOff>381000</xdr:colOff>
      <xdr:row>127</xdr:row>
      <xdr:rowOff>66675</xdr:rowOff>
    </xdr:to>
    <xdr:sp macro="" textlink="">
      <xdr:nvSpPr>
        <xdr:cNvPr id="1030" name="AutoShape 6"/>
        <xdr:cNvSpPr>
          <a:spLocks/>
        </xdr:cNvSpPr>
      </xdr:nvSpPr>
      <xdr:spPr bwMode="auto">
        <a:xfrm rot="5400000">
          <a:off x="4829175" y="23412450"/>
          <a:ext cx="190500" cy="2419350"/>
        </a:xfrm>
        <a:prstGeom prst="rightBrace">
          <a:avLst>
            <a:gd name="adj1" fmla="val 107800"/>
            <a:gd name="adj2" fmla="val 50000"/>
          </a:avLst>
        </a:prstGeom>
        <a:noFill/>
        <a:ln w="19050">
          <a:solidFill>
            <a:srgbClr val="3366FF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7"/>
  <sheetViews>
    <sheetView tabSelected="1" topLeftCell="A115" zoomScaleNormal="100" workbookViewId="0">
      <selection activeCell="H121" sqref="H121"/>
    </sheetView>
  </sheetViews>
  <sheetFormatPr baseColWidth="10" defaultRowHeight="14.25"/>
  <cols>
    <col min="1" max="1" width="11.42578125" style="1"/>
    <col min="2" max="2" width="5.85546875" style="1" customWidth="1"/>
    <col min="3" max="3" width="46.140625" style="1" bestFit="1" customWidth="1"/>
    <col min="4" max="4" width="11.42578125" style="1" customWidth="1"/>
    <col min="5" max="6" width="11.42578125" style="1"/>
    <col min="7" max="7" width="11.5703125" style="1" customWidth="1"/>
    <col min="8" max="8" width="8.28515625" style="1" customWidth="1"/>
    <col min="9" max="16384" width="11.42578125" style="1"/>
  </cols>
  <sheetData>
    <row r="1" spans="1:7" ht="15">
      <c r="A1" s="27" t="s">
        <v>52</v>
      </c>
      <c r="B1" s="27"/>
      <c r="C1" s="27"/>
      <c r="D1" s="27"/>
      <c r="E1" s="27"/>
      <c r="F1" s="27"/>
      <c r="G1" s="27"/>
    </row>
    <row r="2" spans="1:7">
      <c r="A2" s="1" t="s">
        <v>0</v>
      </c>
    </row>
    <row r="3" spans="1:7">
      <c r="A3" s="1" t="s">
        <v>1</v>
      </c>
    </row>
    <row r="4" spans="1:7">
      <c r="A4" s="1" t="s">
        <v>2</v>
      </c>
    </row>
    <row r="5" spans="1:7">
      <c r="A5" s="1" t="s">
        <v>23</v>
      </c>
    </row>
    <row r="6" spans="1:7">
      <c r="A6" s="1" t="s">
        <v>24</v>
      </c>
    </row>
    <row r="7" spans="1:7">
      <c r="A7" s="1" t="s">
        <v>25</v>
      </c>
    </row>
    <row r="8" spans="1:7">
      <c r="A8" s="1" t="s">
        <v>26</v>
      </c>
    </row>
    <row r="9" spans="1:7">
      <c r="A9" s="1" t="s">
        <v>27</v>
      </c>
    </row>
    <row r="11" spans="1:7">
      <c r="A11" s="1" t="s">
        <v>59</v>
      </c>
    </row>
    <row r="12" spans="1:7" ht="18.75" customHeight="1">
      <c r="D12" s="2" t="s">
        <v>46</v>
      </c>
      <c r="E12" s="2" t="s">
        <v>47</v>
      </c>
      <c r="F12" s="2" t="s">
        <v>48</v>
      </c>
    </row>
    <row r="13" spans="1:7" ht="45">
      <c r="B13" s="3" t="s">
        <v>3</v>
      </c>
      <c r="C13" s="3" t="s">
        <v>4</v>
      </c>
      <c r="D13" s="3" t="s">
        <v>28</v>
      </c>
      <c r="E13" s="3" t="s">
        <v>29</v>
      </c>
      <c r="F13" s="4" t="s">
        <v>30</v>
      </c>
    </row>
    <row r="14" spans="1:7">
      <c r="B14" s="1">
        <v>1</v>
      </c>
      <c r="C14" s="1" t="s">
        <v>5</v>
      </c>
      <c r="D14" s="1">
        <v>480</v>
      </c>
      <c r="E14" s="1">
        <v>520</v>
      </c>
      <c r="F14" s="5">
        <f>E14-D14</f>
        <v>40</v>
      </c>
    </row>
    <row r="15" spans="1:7">
      <c r="B15" s="1">
        <v>2</v>
      </c>
      <c r="C15" s="1" t="s">
        <v>12</v>
      </c>
      <c r="D15" s="1">
        <v>55</v>
      </c>
      <c r="E15" s="1">
        <v>50</v>
      </c>
      <c r="F15" s="5">
        <f t="shared" ref="F15:F31" si="0">E15-D15</f>
        <v>-5</v>
      </c>
    </row>
    <row r="16" spans="1:7">
      <c r="B16" s="1">
        <v>3</v>
      </c>
      <c r="C16" s="1" t="s">
        <v>6</v>
      </c>
      <c r="D16" s="1">
        <v>90</v>
      </c>
      <c r="E16" s="1">
        <v>106</v>
      </c>
      <c r="F16" s="5">
        <f t="shared" si="0"/>
        <v>16</v>
      </c>
    </row>
    <row r="17" spans="2:6">
      <c r="B17" s="1">
        <v>4</v>
      </c>
      <c r="C17" s="1" t="s">
        <v>9</v>
      </c>
      <c r="D17" s="1">
        <v>20</v>
      </c>
      <c r="E17" s="1">
        <v>128</v>
      </c>
      <c r="F17" s="5">
        <f t="shared" si="0"/>
        <v>108</v>
      </c>
    </row>
    <row r="18" spans="2:6">
      <c r="B18" s="1">
        <v>5</v>
      </c>
      <c r="C18" s="1" t="s">
        <v>13</v>
      </c>
      <c r="D18" s="1">
        <v>240</v>
      </c>
      <c r="E18" s="1">
        <v>200</v>
      </c>
      <c r="F18" s="5">
        <f t="shared" si="0"/>
        <v>-40</v>
      </c>
    </row>
    <row r="19" spans="2:6">
      <c r="B19" s="1">
        <v>6</v>
      </c>
      <c r="C19" s="1" t="s">
        <v>7</v>
      </c>
      <c r="D19" s="1">
        <v>36</v>
      </c>
      <c r="E19" s="1">
        <v>50</v>
      </c>
      <c r="F19" s="5">
        <f t="shared" si="0"/>
        <v>14</v>
      </c>
    </row>
    <row r="20" spans="2:6">
      <c r="B20" s="1">
        <v>7</v>
      </c>
      <c r="C20" s="1" t="s">
        <v>8</v>
      </c>
      <c r="D20" s="1">
        <v>70</v>
      </c>
      <c r="E20" s="1">
        <v>183</v>
      </c>
      <c r="F20" s="5">
        <f t="shared" si="0"/>
        <v>113</v>
      </c>
    </row>
    <row r="21" spans="2:6">
      <c r="B21" s="1">
        <v>8</v>
      </c>
      <c r="C21" s="1" t="s">
        <v>10</v>
      </c>
      <c r="D21" s="1">
        <v>130</v>
      </c>
      <c r="E21" s="1">
        <v>142</v>
      </c>
      <c r="F21" s="5">
        <f t="shared" si="0"/>
        <v>12</v>
      </c>
    </row>
    <row r="22" spans="2:6">
      <c r="B22" s="1">
        <v>9</v>
      </c>
      <c r="C22" s="1" t="s">
        <v>11</v>
      </c>
      <c r="D22" s="1">
        <v>75</v>
      </c>
      <c r="E22" s="1">
        <v>174</v>
      </c>
      <c r="F22" s="5">
        <f t="shared" si="0"/>
        <v>99</v>
      </c>
    </row>
    <row r="23" spans="2:6">
      <c r="B23" s="1">
        <v>10</v>
      </c>
      <c r="C23" s="1" t="s">
        <v>14</v>
      </c>
      <c r="D23" s="1">
        <v>47</v>
      </c>
      <c r="E23" s="1">
        <v>58</v>
      </c>
      <c r="F23" s="5">
        <f t="shared" si="0"/>
        <v>11</v>
      </c>
    </row>
    <row r="24" spans="2:6">
      <c r="B24" s="1">
        <v>11</v>
      </c>
      <c r="C24" s="1" t="s">
        <v>15</v>
      </c>
      <c r="D24" s="1">
        <v>280</v>
      </c>
      <c r="E24" s="1">
        <v>312</v>
      </c>
      <c r="F24" s="5">
        <f t="shared" si="0"/>
        <v>32</v>
      </c>
    </row>
    <row r="25" spans="2:6">
      <c r="B25" s="1">
        <v>12</v>
      </c>
      <c r="C25" s="1" t="s">
        <v>16</v>
      </c>
      <c r="D25" s="1">
        <v>175</v>
      </c>
      <c r="E25" s="1">
        <v>140</v>
      </c>
      <c r="F25" s="5">
        <f t="shared" si="0"/>
        <v>-35</v>
      </c>
    </row>
    <row r="26" spans="2:6">
      <c r="B26" s="1">
        <v>13</v>
      </c>
      <c r="C26" s="1" t="s">
        <v>17</v>
      </c>
      <c r="D26" s="1">
        <v>35</v>
      </c>
      <c r="E26" s="1">
        <v>68</v>
      </c>
      <c r="F26" s="5">
        <f t="shared" si="0"/>
        <v>33</v>
      </c>
    </row>
    <row r="27" spans="2:6">
      <c r="B27" s="1">
        <v>14</v>
      </c>
      <c r="C27" s="1" t="s">
        <v>18</v>
      </c>
      <c r="D27" s="1">
        <v>120</v>
      </c>
      <c r="E27" s="1">
        <v>120</v>
      </c>
      <c r="F27" s="5">
        <f t="shared" si="0"/>
        <v>0</v>
      </c>
    </row>
    <row r="28" spans="2:6">
      <c r="B28" s="1">
        <v>15</v>
      </c>
      <c r="C28" s="1" t="s">
        <v>20</v>
      </c>
      <c r="D28" s="1">
        <v>25</v>
      </c>
      <c r="E28" s="1">
        <v>30</v>
      </c>
      <c r="F28" s="5">
        <f t="shared" si="0"/>
        <v>5</v>
      </c>
    </row>
    <row r="29" spans="2:6">
      <c r="B29" s="1">
        <v>16</v>
      </c>
      <c r="C29" s="1" t="s">
        <v>21</v>
      </c>
      <c r="D29" s="1">
        <v>43</v>
      </c>
      <c r="E29" s="1">
        <v>75</v>
      </c>
      <c r="F29" s="5">
        <f t="shared" si="0"/>
        <v>32</v>
      </c>
    </row>
    <row r="30" spans="2:6">
      <c r="B30" s="1">
        <v>17</v>
      </c>
      <c r="C30" s="1" t="s">
        <v>22</v>
      </c>
      <c r="D30" s="1">
        <v>85</v>
      </c>
      <c r="E30" s="1">
        <v>50</v>
      </c>
      <c r="F30" s="5">
        <f t="shared" si="0"/>
        <v>-35</v>
      </c>
    </row>
    <row r="31" spans="2:6">
      <c r="B31" s="1">
        <v>18</v>
      </c>
      <c r="C31" s="1" t="s">
        <v>19</v>
      </c>
      <c r="D31" s="1">
        <v>50</v>
      </c>
      <c r="E31" s="1">
        <v>85</v>
      </c>
      <c r="F31" s="5">
        <f t="shared" si="0"/>
        <v>35</v>
      </c>
    </row>
    <row r="32" spans="2:6">
      <c r="F32" s="5"/>
    </row>
    <row r="33" spans="1:6">
      <c r="A33" s="1" t="s">
        <v>58</v>
      </c>
      <c r="F33" s="5"/>
    </row>
    <row r="34" spans="1:6" ht="45">
      <c r="B34" s="1" t="s">
        <v>3</v>
      </c>
      <c r="C34" s="3" t="s">
        <v>4</v>
      </c>
      <c r="D34" s="3" t="s">
        <v>28</v>
      </c>
      <c r="E34" s="3" t="s">
        <v>29</v>
      </c>
      <c r="F34" s="4" t="s">
        <v>30</v>
      </c>
    </row>
    <row r="35" spans="1:6">
      <c r="B35" s="1">
        <v>1</v>
      </c>
      <c r="C35" s="20" t="s">
        <v>8</v>
      </c>
      <c r="D35" s="20">
        <v>70</v>
      </c>
      <c r="E35" s="20">
        <v>183</v>
      </c>
      <c r="F35" s="21">
        <f t="shared" ref="F35:F47" si="1">E35-D35</f>
        <v>113</v>
      </c>
    </row>
    <row r="36" spans="1:6">
      <c r="B36" s="1">
        <v>2</v>
      </c>
      <c r="C36" s="20" t="s">
        <v>9</v>
      </c>
      <c r="D36" s="20">
        <v>20</v>
      </c>
      <c r="E36" s="20">
        <v>128</v>
      </c>
      <c r="F36" s="21">
        <f t="shared" si="1"/>
        <v>108</v>
      </c>
    </row>
    <row r="37" spans="1:6">
      <c r="B37" s="1">
        <v>3</v>
      </c>
      <c r="C37" s="20" t="s">
        <v>11</v>
      </c>
      <c r="D37" s="20">
        <v>75</v>
      </c>
      <c r="E37" s="20">
        <v>174</v>
      </c>
      <c r="F37" s="21">
        <f t="shared" si="1"/>
        <v>99</v>
      </c>
    </row>
    <row r="38" spans="1:6">
      <c r="B38" s="1">
        <v>4</v>
      </c>
      <c r="C38" s="20" t="s">
        <v>5</v>
      </c>
      <c r="D38" s="20">
        <v>480</v>
      </c>
      <c r="E38" s="20">
        <v>520</v>
      </c>
      <c r="F38" s="21">
        <f t="shared" si="1"/>
        <v>40</v>
      </c>
    </row>
    <row r="39" spans="1:6">
      <c r="B39" s="1">
        <v>5</v>
      </c>
      <c r="C39" s="20" t="s">
        <v>19</v>
      </c>
      <c r="D39" s="20">
        <v>50</v>
      </c>
      <c r="E39" s="20">
        <v>85</v>
      </c>
      <c r="F39" s="21">
        <f t="shared" si="1"/>
        <v>35</v>
      </c>
    </row>
    <row r="40" spans="1:6">
      <c r="B40" s="1">
        <v>6</v>
      </c>
      <c r="C40" s="20" t="s">
        <v>17</v>
      </c>
      <c r="D40" s="20">
        <v>35</v>
      </c>
      <c r="E40" s="20">
        <v>68</v>
      </c>
      <c r="F40" s="21">
        <f t="shared" si="1"/>
        <v>33</v>
      </c>
    </row>
    <row r="41" spans="1:6">
      <c r="B41" s="1">
        <v>7</v>
      </c>
      <c r="C41" s="20" t="s">
        <v>15</v>
      </c>
      <c r="D41" s="20">
        <v>280</v>
      </c>
      <c r="E41" s="20">
        <v>312</v>
      </c>
      <c r="F41" s="21">
        <f t="shared" si="1"/>
        <v>32</v>
      </c>
    </row>
    <row r="42" spans="1:6">
      <c r="B42" s="1">
        <v>8</v>
      </c>
      <c r="C42" s="20" t="s">
        <v>21</v>
      </c>
      <c r="D42" s="20">
        <v>43</v>
      </c>
      <c r="E42" s="20">
        <v>75</v>
      </c>
      <c r="F42" s="21">
        <f t="shared" si="1"/>
        <v>32</v>
      </c>
    </row>
    <row r="43" spans="1:6">
      <c r="B43" s="1">
        <v>9</v>
      </c>
      <c r="C43" s="20" t="s">
        <v>6</v>
      </c>
      <c r="D43" s="20">
        <v>90</v>
      </c>
      <c r="E43" s="20">
        <v>106</v>
      </c>
      <c r="F43" s="21">
        <f t="shared" si="1"/>
        <v>16</v>
      </c>
    </row>
    <row r="44" spans="1:6">
      <c r="B44" s="1">
        <v>10</v>
      </c>
      <c r="C44" s="20" t="s">
        <v>7</v>
      </c>
      <c r="D44" s="20">
        <v>36</v>
      </c>
      <c r="E44" s="20">
        <v>50</v>
      </c>
      <c r="F44" s="21">
        <f t="shared" si="1"/>
        <v>14</v>
      </c>
    </row>
    <row r="45" spans="1:6">
      <c r="B45" s="1">
        <v>11</v>
      </c>
      <c r="C45" s="20" t="s">
        <v>10</v>
      </c>
      <c r="D45" s="20">
        <v>130</v>
      </c>
      <c r="E45" s="20">
        <v>142</v>
      </c>
      <c r="F45" s="21">
        <f t="shared" si="1"/>
        <v>12</v>
      </c>
    </row>
    <row r="46" spans="1:6">
      <c r="B46" s="1">
        <v>12</v>
      </c>
      <c r="C46" s="20" t="s">
        <v>14</v>
      </c>
      <c r="D46" s="20">
        <v>47</v>
      </c>
      <c r="E46" s="20">
        <v>58</v>
      </c>
      <c r="F46" s="21">
        <f t="shared" si="1"/>
        <v>11</v>
      </c>
    </row>
    <row r="47" spans="1:6">
      <c r="B47" s="1">
        <v>13</v>
      </c>
      <c r="C47" s="20" t="s">
        <v>20</v>
      </c>
      <c r="D47" s="20">
        <v>25</v>
      </c>
      <c r="E47" s="20">
        <v>30</v>
      </c>
      <c r="F47" s="21">
        <f t="shared" si="1"/>
        <v>5</v>
      </c>
    </row>
    <row r="48" spans="1:6">
      <c r="F48" s="5"/>
    </row>
    <row r="49" spans="1:8" ht="15">
      <c r="A49" s="1" t="s">
        <v>55</v>
      </c>
    </row>
    <row r="50" spans="1:8" ht="15">
      <c r="A50" s="1" t="s">
        <v>56</v>
      </c>
    </row>
    <row r="51" spans="1:8">
      <c r="A51" s="1" t="s">
        <v>57</v>
      </c>
    </row>
    <row r="52" spans="1:8">
      <c r="A52" s="1" t="s">
        <v>31</v>
      </c>
    </row>
    <row r="53" spans="1:8">
      <c r="A53" s="1" t="s">
        <v>51</v>
      </c>
    </row>
    <row r="54" spans="1:8" ht="15">
      <c r="D54" s="2" t="s">
        <v>46</v>
      </c>
      <c r="E54" s="2" t="s">
        <v>47</v>
      </c>
      <c r="F54" s="2" t="s">
        <v>48</v>
      </c>
      <c r="G54" s="2" t="s">
        <v>49</v>
      </c>
      <c r="H54" s="2" t="s">
        <v>50</v>
      </c>
    </row>
    <row r="55" spans="1:8" ht="45">
      <c r="C55" s="3" t="s">
        <v>4</v>
      </c>
      <c r="D55" s="3" t="s">
        <v>28</v>
      </c>
      <c r="E55" s="3" t="s">
        <v>29</v>
      </c>
      <c r="F55" s="4" t="s">
        <v>30</v>
      </c>
      <c r="G55" s="6" t="s">
        <v>60</v>
      </c>
      <c r="H55" s="7" t="s">
        <v>33</v>
      </c>
    </row>
    <row r="56" spans="1:8">
      <c r="B56" s="1">
        <v>1</v>
      </c>
      <c r="C56" s="22" t="s">
        <v>8</v>
      </c>
      <c r="D56" s="22">
        <v>70</v>
      </c>
      <c r="E56" s="22">
        <v>183</v>
      </c>
      <c r="F56" s="23">
        <f t="shared" ref="F56:F68" si="2">E56-D56</f>
        <v>113</v>
      </c>
      <c r="G56" s="8">
        <f>F56</f>
        <v>113</v>
      </c>
      <c r="H56" s="9">
        <f>G56/$F$69</f>
        <v>0.20545454545454545</v>
      </c>
    </row>
    <row r="57" spans="1:8">
      <c r="B57" s="1">
        <v>2</v>
      </c>
      <c r="C57" s="22" t="s">
        <v>9</v>
      </c>
      <c r="D57" s="22">
        <v>20</v>
      </c>
      <c r="E57" s="22">
        <v>128</v>
      </c>
      <c r="F57" s="23">
        <f t="shared" si="2"/>
        <v>108</v>
      </c>
      <c r="G57" s="8">
        <f t="shared" ref="G57:G68" si="3">G56+F57</f>
        <v>221</v>
      </c>
      <c r="H57" s="9">
        <f t="shared" ref="H57:H68" si="4">G57/$F$69</f>
        <v>0.4018181818181818</v>
      </c>
    </row>
    <row r="58" spans="1:8">
      <c r="B58" s="1">
        <v>3</v>
      </c>
      <c r="C58" s="22" t="s">
        <v>11</v>
      </c>
      <c r="D58" s="22">
        <v>75</v>
      </c>
      <c r="E58" s="22">
        <v>174</v>
      </c>
      <c r="F58" s="23">
        <f t="shared" si="2"/>
        <v>99</v>
      </c>
      <c r="G58" s="8">
        <f t="shared" si="3"/>
        <v>320</v>
      </c>
      <c r="H58" s="9">
        <f t="shared" si="4"/>
        <v>0.58181818181818179</v>
      </c>
    </row>
    <row r="59" spans="1:8">
      <c r="B59" s="1">
        <v>4</v>
      </c>
      <c r="C59" s="22" t="s">
        <v>5</v>
      </c>
      <c r="D59" s="22">
        <v>480</v>
      </c>
      <c r="E59" s="22">
        <v>520</v>
      </c>
      <c r="F59" s="23">
        <f t="shared" si="2"/>
        <v>40</v>
      </c>
      <c r="G59" s="8">
        <f t="shared" si="3"/>
        <v>360</v>
      </c>
      <c r="H59" s="9">
        <f t="shared" si="4"/>
        <v>0.65454545454545454</v>
      </c>
    </row>
    <row r="60" spans="1:8">
      <c r="B60" s="1">
        <v>5</v>
      </c>
      <c r="C60" s="22" t="s">
        <v>19</v>
      </c>
      <c r="D60" s="22">
        <v>50</v>
      </c>
      <c r="E60" s="22">
        <v>85</v>
      </c>
      <c r="F60" s="23">
        <f t="shared" si="2"/>
        <v>35</v>
      </c>
      <c r="G60" s="8">
        <f t="shared" si="3"/>
        <v>395</v>
      </c>
      <c r="H60" s="9">
        <f t="shared" si="4"/>
        <v>0.71818181818181814</v>
      </c>
    </row>
    <row r="61" spans="1:8">
      <c r="B61" s="1">
        <v>6</v>
      </c>
      <c r="C61" s="22" t="s">
        <v>17</v>
      </c>
      <c r="D61" s="22">
        <v>35</v>
      </c>
      <c r="E61" s="22">
        <v>68</v>
      </c>
      <c r="F61" s="23">
        <f t="shared" si="2"/>
        <v>33</v>
      </c>
      <c r="G61" s="8">
        <f t="shared" si="3"/>
        <v>428</v>
      </c>
      <c r="H61" s="9">
        <f t="shared" si="4"/>
        <v>0.7781818181818182</v>
      </c>
    </row>
    <row r="62" spans="1:8">
      <c r="B62" s="1">
        <v>7</v>
      </c>
      <c r="C62" s="22" t="s">
        <v>15</v>
      </c>
      <c r="D62" s="22">
        <v>280</v>
      </c>
      <c r="E62" s="22">
        <v>312</v>
      </c>
      <c r="F62" s="23">
        <f t="shared" si="2"/>
        <v>32</v>
      </c>
      <c r="G62" s="8">
        <f t="shared" si="3"/>
        <v>460</v>
      </c>
      <c r="H62" s="9">
        <f t="shared" si="4"/>
        <v>0.83636363636363631</v>
      </c>
    </row>
    <row r="63" spans="1:8">
      <c r="B63" s="1">
        <v>8</v>
      </c>
      <c r="C63" s="22" t="s">
        <v>21</v>
      </c>
      <c r="D63" s="22">
        <v>43</v>
      </c>
      <c r="E63" s="22">
        <v>75</v>
      </c>
      <c r="F63" s="23">
        <f t="shared" si="2"/>
        <v>32</v>
      </c>
      <c r="G63" s="8">
        <f t="shared" si="3"/>
        <v>492</v>
      </c>
      <c r="H63" s="9">
        <f t="shared" si="4"/>
        <v>0.89454545454545453</v>
      </c>
    </row>
    <row r="64" spans="1:8">
      <c r="B64" s="1">
        <v>9</v>
      </c>
      <c r="C64" s="22" t="s">
        <v>6</v>
      </c>
      <c r="D64" s="22">
        <v>90</v>
      </c>
      <c r="E64" s="22">
        <v>106</v>
      </c>
      <c r="F64" s="23">
        <f t="shared" si="2"/>
        <v>16</v>
      </c>
      <c r="G64" s="8">
        <f t="shared" si="3"/>
        <v>508</v>
      </c>
      <c r="H64" s="9">
        <f t="shared" si="4"/>
        <v>0.92363636363636359</v>
      </c>
    </row>
    <row r="65" spans="1:8">
      <c r="B65" s="1">
        <v>10</v>
      </c>
      <c r="C65" s="22" t="s">
        <v>7</v>
      </c>
      <c r="D65" s="22">
        <v>36</v>
      </c>
      <c r="E65" s="22">
        <v>50</v>
      </c>
      <c r="F65" s="23">
        <f t="shared" si="2"/>
        <v>14</v>
      </c>
      <c r="G65" s="8">
        <f t="shared" si="3"/>
        <v>522</v>
      </c>
      <c r="H65" s="9">
        <f t="shared" si="4"/>
        <v>0.9490909090909091</v>
      </c>
    </row>
    <row r="66" spans="1:8">
      <c r="B66" s="1">
        <v>11</v>
      </c>
      <c r="C66" s="22" t="s">
        <v>10</v>
      </c>
      <c r="D66" s="22">
        <v>130</v>
      </c>
      <c r="E66" s="22">
        <v>142</v>
      </c>
      <c r="F66" s="23">
        <f t="shared" si="2"/>
        <v>12</v>
      </c>
      <c r="G66" s="8">
        <f t="shared" si="3"/>
        <v>534</v>
      </c>
      <c r="H66" s="9">
        <f t="shared" si="4"/>
        <v>0.97090909090909094</v>
      </c>
    </row>
    <row r="67" spans="1:8">
      <c r="B67" s="1">
        <v>12</v>
      </c>
      <c r="C67" s="22" t="s">
        <v>14</v>
      </c>
      <c r="D67" s="22">
        <v>47</v>
      </c>
      <c r="E67" s="22">
        <v>58</v>
      </c>
      <c r="F67" s="23">
        <f t="shared" si="2"/>
        <v>11</v>
      </c>
      <c r="G67" s="8">
        <f t="shared" si="3"/>
        <v>545</v>
      </c>
      <c r="H67" s="9">
        <f t="shared" si="4"/>
        <v>0.99090909090909096</v>
      </c>
    </row>
    <row r="68" spans="1:8">
      <c r="B68" s="1">
        <v>13</v>
      </c>
      <c r="C68" s="22" t="s">
        <v>20</v>
      </c>
      <c r="D68" s="22">
        <v>25</v>
      </c>
      <c r="E68" s="22">
        <v>30</v>
      </c>
      <c r="F68" s="23">
        <f t="shared" si="2"/>
        <v>5</v>
      </c>
      <c r="G68" s="8">
        <f t="shared" si="3"/>
        <v>550</v>
      </c>
      <c r="H68" s="9">
        <f t="shared" si="4"/>
        <v>1</v>
      </c>
    </row>
    <row r="69" spans="1:8" ht="15">
      <c r="E69" s="10" t="s">
        <v>32</v>
      </c>
      <c r="F69" s="11">
        <f>SUM(F56:F68)</f>
        <v>550</v>
      </c>
    </row>
    <row r="70" spans="1:8">
      <c r="F70" s="5"/>
    </row>
    <row r="71" spans="1:8">
      <c r="A71" s="1" t="s">
        <v>54</v>
      </c>
      <c r="F71" s="5"/>
    </row>
    <row r="72" spans="1:8">
      <c r="A72" s="1" t="s">
        <v>61</v>
      </c>
      <c r="F72" s="5"/>
    </row>
    <row r="73" spans="1:8">
      <c r="A73" s="1" t="s">
        <v>34</v>
      </c>
      <c r="F73" s="5"/>
    </row>
    <row r="74" spans="1:8">
      <c r="F74" s="5"/>
    </row>
    <row r="75" spans="1:8" ht="15">
      <c r="D75" s="2" t="s">
        <v>48</v>
      </c>
      <c r="E75" s="2" t="s">
        <v>50</v>
      </c>
    </row>
    <row r="76" spans="1:8" ht="29.25">
      <c r="C76" s="3" t="s">
        <v>4</v>
      </c>
      <c r="D76" s="12" t="s">
        <v>30</v>
      </c>
      <c r="E76" s="13" t="s">
        <v>33</v>
      </c>
      <c r="F76" s="14"/>
    </row>
    <row r="77" spans="1:8">
      <c r="B77" s="1">
        <v>1</v>
      </c>
      <c r="C77" s="24" t="s">
        <v>8</v>
      </c>
      <c r="D77" s="25">
        <f>F56</f>
        <v>113</v>
      </c>
      <c r="E77" s="26">
        <f>H56</f>
        <v>0.20545454545454545</v>
      </c>
    </row>
    <row r="78" spans="1:8">
      <c r="B78" s="1">
        <v>2</v>
      </c>
      <c r="C78" s="24" t="s">
        <v>9</v>
      </c>
      <c r="D78" s="25">
        <f t="shared" ref="D78:D89" si="5">F57</f>
        <v>108</v>
      </c>
      <c r="E78" s="26">
        <f t="shared" ref="E78:E89" si="6">H57</f>
        <v>0.4018181818181818</v>
      </c>
    </row>
    <row r="79" spans="1:8">
      <c r="B79" s="1">
        <v>3</v>
      </c>
      <c r="C79" s="24" t="s">
        <v>11</v>
      </c>
      <c r="D79" s="25">
        <f t="shared" si="5"/>
        <v>99</v>
      </c>
      <c r="E79" s="26">
        <f t="shared" si="6"/>
        <v>0.58181818181818179</v>
      </c>
    </row>
    <row r="80" spans="1:8">
      <c r="B80" s="1">
        <v>4</v>
      </c>
      <c r="C80" s="24" t="s">
        <v>5</v>
      </c>
      <c r="D80" s="25">
        <f t="shared" si="5"/>
        <v>40</v>
      </c>
      <c r="E80" s="26">
        <f t="shared" si="6"/>
        <v>0.65454545454545454</v>
      </c>
    </row>
    <row r="81" spans="1:5">
      <c r="B81" s="1">
        <v>5</v>
      </c>
      <c r="C81" s="24" t="s">
        <v>19</v>
      </c>
      <c r="D81" s="25">
        <f t="shared" si="5"/>
        <v>35</v>
      </c>
      <c r="E81" s="26">
        <f t="shared" si="6"/>
        <v>0.71818181818181814</v>
      </c>
    </row>
    <row r="82" spans="1:5">
      <c r="B82" s="1">
        <v>6</v>
      </c>
      <c r="C82" s="24" t="s">
        <v>17</v>
      </c>
      <c r="D82" s="25">
        <f t="shared" si="5"/>
        <v>33</v>
      </c>
      <c r="E82" s="26">
        <f t="shared" si="6"/>
        <v>0.7781818181818182</v>
      </c>
    </row>
    <row r="83" spans="1:5">
      <c r="B83" s="1">
        <v>7</v>
      </c>
      <c r="C83" s="22" t="s">
        <v>15</v>
      </c>
      <c r="D83" s="5">
        <f t="shared" si="5"/>
        <v>32</v>
      </c>
      <c r="E83" s="15">
        <f t="shared" si="6"/>
        <v>0.83636363636363631</v>
      </c>
    </row>
    <row r="84" spans="1:5">
      <c r="B84" s="1">
        <v>8</v>
      </c>
      <c r="C84" s="22" t="s">
        <v>21</v>
      </c>
      <c r="D84" s="5">
        <f t="shared" si="5"/>
        <v>32</v>
      </c>
      <c r="E84" s="15">
        <f t="shared" si="6"/>
        <v>0.89454545454545453</v>
      </c>
    </row>
    <row r="85" spans="1:5">
      <c r="B85" s="1">
        <v>9</v>
      </c>
      <c r="C85" s="22" t="s">
        <v>6</v>
      </c>
      <c r="D85" s="5">
        <f t="shared" si="5"/>
        <v>16</v>
      </c>
      <c r="E85" s="15">
        <f t="shared" si="6"/>
        <v>0.92363636363636359</v>
      </c>
    </row>
    <row r="86" spans="1:5">
      <c r="B86" s="1">
        <v>10</v>
      </c>
      <c r="C86" s="22" t="s">
        <v>7</v>
      </c>
      <c r="D86" s="5">
        <f t="shared" si="5"/>
        <v>14</v>
      </c>
      <c r="E86" s="15">
        <f t="shared" si="6"/>
        <v>0.9490909090909091</v>
      </c>
    </row>
    <row r="87" spans="1:5">
      <c r="B87" s="1">
        <v>11</v>
      </c>
      <c r="C87" s="22" t="s">
        <v>10</v>
      </c>
      <c r="D87" s="5">
        <f t="shared" si="5"/>
        <v>12</v>
      </c>
      <c r="E87" s="15">
        <f t="shared" si="6"/>
        <v>0.97090909090909094</v>
      </c>
    </row>
    <row r="88" spans="1:5">
      <c r="B88" s="1">
        <v>12</v>
      </c>
      <c r="C88" s="22" t="s">
        <v>14</v>
      </c>
      <c r="D88" s="5">
        <f t="shared" si="5"/>
        <v>11</v>
      </c>
      <c r="E88" s="15">
        <f t="shared" si="6"/>
        <v>0.99090909090909096</v>
      </c>
    </row>
    <row r="89" spans="1:5">
      <c r="B89" s="1">
        <v>13</v>
      </c>
      <c r="C89" s="22" t="s">
        <v>20</v>
      </c>
      <c r="D89" s="5">
        <f t="shared" si="5"/>
        <v>5</v>
      </c>
      <c r="E89" s="15">
        <f t="shared" si="6"/>
        <v>1</v>
      </c>
    </row>
    <row r="90" spans="1:5" ht="15">
      <c r="C90" s="10" t="s">
        <v>32</v>
      </c>
      <c r="D90" s="11">
        <f>SUM(D77:D89)</f>
        <v>550</v>
      </c>
    </row>
    <row r="92" spans="1:5">
      <c r="A92" s="1" t="s">
        <v>35</v>
      </c>
    </row>
    <row r="93" spans="1:5">
      <c r="A93" s="1" t="s">
        <v>36</v>
      </c>
    </row>
    <row r="94" spans="1:5">
      <c r="A94" s="1" t="s">
        <v>37</v>
      </c>
    </row>
    <row r="95" spans="1:5">
      <c r="A95" s="1" t="s">
        <v>38</v>
      </c>
    </row>
    <row r="96" spans="1:5">
      <c r="A96" s="1" t="s">
        <v>39</v>
      </c>
    </row>
    <row r="97" spans="1:1">
      <c r="A97" s="1" t="s">
        <v>40</v>
      </c>
    </row>
    <row r="98" spans="1:1">
      <c r="A98" s="1" t="s">
        <v>41</v>
      </c>
    </row>
    <row r="99" spans="1:1">
      <c r="A99" s="1" t="s">
        <v>42</v>
      </c>
    </row>
    <row r="100" spans="1:1">
      <c r="A100" s="1" t="s">
        <v>43</v>
      </c>
    </row>
    <row r="129" spans="1:5" ht="15">
      <c r="C129" s="16" t="s">
        <v>44</v>
      </c>
      <c r="E129" s="17" t="s">
        <v>45</v>
      </c>
    </row>
    <row r="131" spans="1:5">
      <c r="A131" s="1" t="s">
        <v>62</v>
      </c>
    </row>
    <row r="133" spans="1:5">
      <c r="A133" s="1" t="s">
        <v>53</v>
      </c>
    </row>
    <row r="135" spans="1:5" ht="15">
      <c r="A135" s="17" t="s">
        <v>64</v>
      </c>
    </row>
    <row r="137" spans="1:5" ht="15">
      <c r="A137" s="17" t="s">
        <v>63</v>
      </c>
    </row>
  </sheetData>
  <mergeCells count="1">
    <mergeCell ref="A1:G1"/>
  </mergeCells>
  <phoneticPr fontId="0" type="noConversion"/>
  <pageMargins left="0.4" right="0.75" top="0.47" bottom="0.35" header="0" footer="0"/>
  <pageSetup scale="72" fitToHeight="2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F20"/>
  <sheetViews>
    <sheetView topLeftCell="A22" workbookViewId="0">
      <selection activeCell="J19" sqref="J19"/>
    </sheetView>
  </sheetViews>
  <sheetFormatPr baseColWidth="10" defaultRowHeight="12.75"/>
  <cols>
    <col min="2" max="2" width="5.85546875" customWidth="1"/>
    <col min="3" max="3" width="46.42578125" customWidth="1"/>
    <col min="4" max="4" width="11.42578125" customWidth="1"/>
  </cols>
  <sheetData>
    <row r="2" spans="2:6" ht="45">
      <c r="B2" s="3" t="s">
        <v>3</v>
      </c>
      <c r="C2" s="18" t="s">
        <v>4</v>
      </c>
      <c r="D2" s="18" t="s">
        <v>28</v>
      </c>
      <c r="E2" s="18" t="s">
        <v>29</v>
      </c>
      <c r="F2" s="19" t="s">
        <v>30</v>
      </c>
    </row>
    <row r="3" spans="2:6" ht="14.25">
      <c r="B3" s="1">
        <v>7</v>
      </c>
      <c r="C3" s="20" t="s">
        <v>8</v>
      </c>
      <c r="D3" s="20">
        <v>70</v>
      </c>
      <c r="E3" s="20">
        <v>183</v>
      </c>
      <c r="F3" s="21">
        <f t="shared" ref="F3:F20" si="0">E3-D3</f>
        <v>113</v>
      </c>
    </row>
    <row r="4" spans="2:6" ht="14.25">
      <c r="B4" s="1">
        <v>4</v>
      </c>
      <c r="C4" s="20" t="s">
        <v>9</v>
      </c>
      <c r="D4" s="20">
        <v>20</v>
      </c>
      <c r="E4" s="20">
        <v>128</v>
      </c>
      <c r="F4" s="21">
        <f t="shared" si="0"/>
        <v>108</v>
      </c>
    </row>
    <row r="5" spans="2:6" ht="14.25">
      <c r="B5" s="1">
        <v>9</v>
      </c>
      <c r="C5" s="20" t="s">
        <v>11</v>
      </c>
      <c r="D5" s="20">
        <v>75</v>
      </c>
      <c r="E5" s="20">
        <v>174</v>
      </c>
      <c r="F5" s="21">
        <f t="shared" si="0"/>
        <v>99</v>
      </c>
    </row>
    <row r="6" spans="2:6" ht="14.25">
      <c r="B6" s="1">
        <v>1</v>
      </c>
      <c r="C6" s="20" t="s">
        <v>5</v>
      </c>
      <c r="D6" s="20">
        <v>480</v>
      </c>
      <c r="E6" s="20">
        <v>520</v>
      </c>
      <c r="F6" s="21">
        <f t="shared" si="0"/>
        <v>40</v>
      </c>
    </row>
    <row r="7" spans="2:6" ht="14.25">
      <c r="B7" s="1">
        <v>18</v>
      </c>
      <c r="C7" s="20" t="s">
        <v>19</v>
      </c>
      <c r="D7" s="20">
        <v>50</v>
      </c>
      <c r="E7" s="20">
        <v>85</v>
      </c>
      <c r="F7" s="21">
        <f t="shared" si="0"/>
        <v>35</v>
      </c>
    </row>
    <row r="8" spans="2:6" ht="14.25">
      <c r="B8" s="1">
        <v>13</v>
      </c>
      <c r="C8" s="20" t="s">
        <v>17</v>
      </c>
      <c r="D8" s="20">
        <v>35</v>
      </c>
      <c r="E8" s="20">
        <v>68</v>
      </c>
      <c r="F8" s="21">
        <f t="shared" si="0"/>
        <v>33</v>
      </c>
    </row>
    <row r="9" spans="2:6" ht="14.25">
      <c r="B9" s="1">
        <v>11</v>
      </c>
      <c r="C9" s="20" t="s">
        <v>15</v>
      </c>
      <c r="D9" s="20">
        <v>280</v>
      </c>
      <c r="E9" s="20">
        <v>312</v>
      </c>
      <c r="F9" s="21">
        <f t="shared" si="0"/>
        <v>32</v>
      </c>
    </row>
    <row r="10" spans="2:6" ht="14.25">
      <c r="B10" s="1">
        <v>16</v>
      </c>
      <c r="C10" s="20" t="s">
        <v>21</v>
      </c>
      <c r="D10" s="20">
        <v>43</v>
      </c>
      <c r="E10" s="20">
        <v>75</v>
      </c>
      <c r="F10" s="21">
        <f t="shared" si="0"/>
        <v>32</v>
      </c>
    </row>
    <row r="11" spans="2:6" ht="14.25">
      <c r="B11" s="1">
        <v>3</v>
      </c>
      <c r="C11" s="20" t="s">
        <v>6</v>
      </c>
      <c r="D11" s="20">
        <v>90</v>
      </c>
      <c r="E11" s="20">
        <v>106</v>
      </c>
      <c r="F11" s="21">
        <f t="shared" si="0"/>
        <v>16</v>
      </c>
    </row>
    <row r="12" spans="2:6" ht="14.25">
      <c r="B12" s="1">
        <v>6</v>
      </c>
      <c r="C12" s="20" t="s">
        <v>7</v>
      </c>
      <c r="D12" s="20">
        <v>36</v>
      </c>
      <c r="E12" s="20">
        <v>50</v>
      </c>
      <c r="F12" s="21">
        <f t="shared" si="0"/>
        <v>14</v>
      </c>
    </row>
    <row r="13" spans="2:6" ht="14.25">
      <c r="B13" s="1">
        <v>8</v>
      </c>
      <c r="C13" s="20" t="s">
        <v>10</v>
      </c>
      <c r="D13" s="20">
        <v>130</v>
      </c>
      <c r="E13" s="20">
        <v>142</v>
      </c>
      <c r="F13" s="21">
        <f t="shared" si="0"/>
        <v>12</v>
      </c>
    </row>
    <row r="14" spans="2:6" ht="14.25">
      <c r="B14" s="1">
        <v>10</v>
      </c>
      <c r="C14" s="20" t="s">
        <v>14</v>
      </c>
      <c r="D14" s="20">
        <v>47</v>
      </c>
      <c r="E14" s="20">
        <v>58</v>
      </c>
      <c r="F14" s="21">
        <f t="shared" si="0"/>
        <v>11</v>
      </c>
    </row>
    <row r="15" spans="2:6" ht="14.25">
      <c r="B15" s="1">
        <v>15</v>
      </c>
      <c r="C15" s="20" t="s">
        <v>20</v>
      </c>
      <c r="D15" s="20">
        <v>25</v>
      </c>
      <c r="E15" s="20">
        <v>30</v>
      </c>
      <c r="F15" s="21">
        <f t="shared" si="0"/>
        <v>5</v>
      </c>
    </row>
    <row r="16" spans="2:6" ht="14.25">
      <c r="B16" s="1">
        <v>14</v>
      </c>
      <c r="C16" s="1" t="s">
        <v>18</v>
      </c>
      <c r="D16" s="1">
        <v>120</v>
      </c>
      <c r="E16" s="1">
        <v>120</v>
      </c>
      <c r="F16" s="5">
        <f t="shared" si="0"/>
        <v>0</v>
      </c>
    </row>
    <row r="17" spans="2:6" ht="14.25">
      <c r="B17" s="1">
        <v>2</v>
      </c>
      <c r="C17" s="1" t="s">
        <v>12</v>
      </c>
      <c r="D17" s="1">
        <v>55</v>
      </c>
      <c r="E17" s="1">
        <v>50</v>
      </c>
      <c r="F17" s="5">
        <f t="shared" si="0"/>
        <v>-5</v>
      </c>
    </row>
    <row r="18" spans="2:6" ht="14.25">
      <c r="B18" s="1">
        <v>12</v>
      </c>
      <c r="C18" s="1" t="s">
        <v>16</v>
      </c>
      <c r="D18" s="1">
        <v>175</v>
      </c>
      <c r="E18" s="1">
        <v>140</v>
      </c>
      <c r="F18" s="5">
        <f t="shared" si="0"/>
        <v>-35</v>
      </c>
    </row>
    <row r="19" spans="2:6" ht="14.25">
      <c r="B19" s="1">
        <v>17</v>
      </c>
      <c r="C19" s="1" t="s">
        <v>22</v>
      </c>
      <c r="D19" s="1">
        <v>85</v>
      </c>
      <c r="E19" s="1">
        <v>50</v>
      </c>
      <c r="F19" s="5">
        <f t="shared" si="0"/>
        <v>-35</v>
      </c>
    </row>
    <row r="20" spans="2:6" ht="14.25">
      <c r="B20" s="1">
        <v>5</v>
      </c>
      <c r="C20" s="1" t="s">
        <v>13</v>
      </c>
      <c r="D20" s="1">
        <v>240</v>
      </c>
      <c r="E20" s="1">
        <v>200</v>
      </c>
      <c r="F20" s="5">
        <f t="shared" si="0"/>
        <v>-40</v>
      </c>
    </row>
  </sheetData>
  <sortState ref="B3:F20">
    <sortCondition descending="1" ref="F3:F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SOLUCION</vt:lpstr>
      <vt:lpstr>APOYOS</vt:lpstr>
    </vt:vector>
  </TitlesOfParts>
  <Company>Empresa Ferroviaria Andina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B.</dc:creator>
  <cp:lastModifiedBy>Hugo Oviedo Bellot</cp:lastModifiedBy>
  <cp:lastPrinted>2015-03-09T21:04:51Z</cp:lastPrinted>
  <dcterms:created xsi:type="dcterms:W3CDTF">2011-03-17T15:31:06Z</dcterms:created>
  <dcterms:modified xsi:type="dcterms:W3CDTF">2015-03-09T21:05:10Z</dcterms:modified>
</cp:coreProperties>
</file>