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35" windowWidth="11595" windowHeight="6150"/>
  </bookViews>
  <sheets>
    <sheet name="GRAF X-R" sheetId="1" r:id="rId1"/>
    <sheet name="GRAF X-S" sheetId="2" r:id="rId2"/>
  </sheets>
  <calcPr calcId="125725"/>
</workbook>
</file>

<file path=xl/calcChain.xml><?xml version="1.0" encoding="utf-8"?>
<calcChain xmlns="http://schemas.openxmlformats.org/spreadsheetml/2006/main">
  <c r="I3" i="1"/>
  <c r="J3"/>
  <c r="M3"/>
  <c r="P3"/>
  <c r="I4"/>
  <c r="J4"/>
  <c r="M4"/>
  <c r="P4"/>
  <c r="I5"/>
  <c r="J5"/>
  <c r="M5"/>
  <c r="P5"/>
  <c r="I6"/>
  <c r="J6"/>
  <c r="M6"/>
  <c r="P6"/>
  <c r="I7"/>
  <c r="J7"/>
  <c r="M7"/>
  <c r="P7"/>
  <c r="I8"/>
  <c r="J8"/>
  <c r="M8"/>
  <c r="P8"/>
  <c r="I9"/>
  <c r="J9"/>
  <c r="M9"/>
  <c r="P9"/>
  <c r="I10"/>
  <c r="J10"/>
  <c r="M10"/>
  <c r="P10"/>
  <c r="I11"/>
  <c r="J11"/>
  <c r="M11"/>
  <c r="P11"/>
  <c r="I12"/>
  <c r="J12"/>
  <c r="M12"/>
  <c r="P12"/>
  <c r="I13"/>
  <c r="J13"/>
  <c r="M13"/>
  <c r="P13"/>
  <c r="I14"/>
  <c r="J14"/>
  <c r="M14"/>
  <c r="P14"/>
  <c r="I15"/>
  <c r="J15"/>
  <c r="M15"/>
  <c r="P15"/>
  <c r="I16"/>
  <c r="J16"/>
  <c r="M16"/>
  <c r="P16"/>
  <c r="I17"/>
  <c r="J17"/>
  <c r="M17"/>
  <c r="P17"/>
  <c r="I18"/>
  <c r="J18"/>
  <c r="M18"/>
  <c r="P18"/>
  <c r="I19"/>
  <c r="J19"/>
  <c r="M19"/>
  <c r="P19"/>
  <c r="I20"/>
  <c r="J20"/>
  <c r="M20"/>
  <c r="P20"/>
  <c r="I21"/>
  <c r="J21"/>
  <c r="M21"/>
  <c r="P21"/>
  <c r="I22"/>
  <c r="J22"/>
  <c r="M22"/>
  <c r="P22"/>
  <c r="I23"/>
  <c r="J23"/>
  <c r="M23"/>
  <c r="P23"/>
  <c r="I24"/>
  <c r="J24"/>
  <c r="D82" s="1"/>
  <c r="G51"/>
  <c r="D52"/>
  <c r="L52"/>
  <c r="H53"/>
  <c r="G83"/>
  <c r="H4" i="2"/>
  <c r="I4"/>
  <c r="J4"/>
  <c r="K4"/>
  <c r="H5"/>
  <c r="I5"/>
  <c r="J5"/>
  <c r="K5" s="1"/>
  <c r="H6"/>
  <c r="I6"/>
  <c r="J6"/>
  <c r="K6" s="1"/>
  <c r="H7"/>
  <c r="I7"/>
  <c r="J7"/>
  <c r="K7" s="1"/>
  <c r="H8"/>
  <c r="I8"/>
  <c r="J8"/>
  <c r="K8" s="1"/>
  <c r="H9"/>
  <c r="I9"/>
  <c r="J9"/>
  <c r="K9" s="1"/>
  <c r="H10"/>
  <c r="I10"/>
  <c r="J10"/>
  <c r="K10" s="1"/>
  <c r="H11"/>
  <c r="I11"/>
  <c r="J11"/>
  <c r="K11" s="1"/>
  <c r="H12"/>
  <c r="I12"/>
  <c r="J12"/>
  <c r="K12" s="1"/>
  <c r="H13"/>
  <c r="I13"/>
  <c r="J13"/>
  <c r="K13" s="1"/>
  <c r="H14"/>
  <c r="I14"/>
  <c r="J14"/>
  <c r="K14" s="1"/>
  <c r="H15"/>
  <c r="I15"/>
  <c r="J15"/>
  <c r="K15" s="1"/>
  <c r="H16"/>
  <c r="I16"/>
  <c r="J16"/>
  <c r="K16" s="1"/>
  <c r="H17"/>
  <c r="J17" s="1"/>
  <c r="I17"/>
  <c r="H18"/>
  <c r="J18" s="1"/>
  <c r="K18" s="1"/>
  <c r="I18"/>
  <c r="H19"/>
  <c r="J19" s="1"/>
  <c r="K19" s="1"/>
  <c r="I19"/>
  <c r="H20"/>
  <c r="J20" s="1"/>
  <c r="K20" s="1"/>
  <c r="I20"/>
  <c r="H21"/>
  <c r="J21" s="1"/>
  <c r="K21" s="1"/>
  <c r="I21"/>
  <c r="H22"/>
  <c r="J22" s="1"/>
  <c r="K22" s="1"/>
  <c r="I22"/>
  <c r="H23"/>
  <c r="I23"/>
  <c r="J23"/>
  <c r="K23" s="1"/>
  <c r="H24"/>
  <c r="I24"/>
  <c r="J24"/>
  <c r="K24" s="1"/>
  <c r="H25"/>
  <c r="I25"/>
  <c r="H53"/>
  <c r="C57"/>
  <c r="K87"/>
  <c r="F88" s="1"/>
  <c r="K17" l="1"/>
  <c r="J25"/>
  <c r="K25"/>
  <c r="F92" l="1"/>
  <c r="C97"/>
  <c r="C90"/>
  <c r="G59"/>
  <c r="C55"/>
</calcChain>
</file>

<file path=xl/sharedStrings.xml><?xml version="1.0" encoding="utf-8"?>
<sst xmlns="http://schemas.openxmlformats.org/spreadsheetml/2006/main" count="96" uniqueCount="60">
  <si>
    <t>MUESTRA</t>
  </si>
  <si>
    <t>MEDIA</t>
  </si>
  <si>
    <t>RANGO</t>
  </si>
  <si>
    <t xml:space="preserve">         PESO EN GRS. DE LAS MUESTRAS</t>
  </si>
  <si>
    <t>PROMEDIOS</t>
  </si>
  <si>
    <t>LSC =</t>
  </si>
  <si>
    <t>LIC =</t>
  </si>
  <si>
    <t>X - A2*R</t>
  </si>
  <si>
    <t>X + A2*R</t>
  </si>
  <si>
    <t xml:space="preserve"> =&gt;</t>
  </si>
  <si>
    <t xml:space="preserve">LSC = </t>
  </si>
  <si>
    <t>LC = X =</t>
  </si>
  <si>
    <t>TURNOS</t>
  </si>
  <si>
    <t>MEDIAS</t>
  </si>
  <si>
    <t>RANGOS</t>
  </si>
  <si>
    <t>D4*R</t>
  </si>
  <si>
    <t>D4 para n=5 =&gt;</t>
  </si>
  <si>
    <t>D3*R</t>
  </si>
  <si>
    <t>D3 para n=5 =&gt; 0</t>
  </si>
  <si>
    <t>0*8,20</t>
  </si>
  <si>
    <t>LC=</t>
  </si>
  <si>
    <t>A2 =</t>
  </si>
  <si>
    <t>d2 para n=5 =&gt; 2,327</t>
  </si>
  <si>
    <t xml:space="preserve">A2 = </t>
  </si>
  <si>
    <t xml:space="preserve">CONCLUSION: El gráfico de rangos ESTA BAJO CONTROL. </t>
  </si>
  <si>
    <t>VARIANZA</t>
  </si>
  <si>
    <t>DESV. ESTANDAR</t>
  </si>
  <si>
    <t>LSC=</t>
  </si>
  <si>
    <t>H25+H53*K25</t>
  </si>
  <si>
    <t>LC =</t>
  </si>
  <si>
    <t>LIC=</t>
  </si>
  <si>
    <t>H25-H53*K25</t>
  </si>
  <si>
    <t>c4*S</t>
  </si>
  <si>
    <t>B5=</t>
  </si>
  <si>
    <t>X+A3*S</t>
  </si>
  <si>
    <t>A3=</t>
  </si>
  <si>
    <t>X-A3*S</t>
  </si>
  <si>
    <t>B4*S</t>
  </si>
  <si>
    <t>B4=</t>
  </si>
  <si>
    <t>sale negativo el valor y se considera = 0</t>
  </si>
  <si>
    <t>0*5,76</t>
  </si>
  <si>
    <t>CONCLUSION: LA MUESTRA 14 SE ENCUENTRA FUERA DEL RANGO DE ESTÁNDAR (ES MUY ALTO)</t>
  </si>
  <si>
    <t>3/8(c4*n^(1/2))</t>
  </si>
  <si>
    <t>2.0887*3,05</t>
  </si>
  <si>
    <t>B3*S</t>
  </si>
  <si>
    <t>c4 - 3*(1-(c4)^2))^(1/2)</t>
  </si>
  <si>
    <t xml:space="preserve"> 3/d2*n^(1/2)</t>
  </si>
  <si>
    <t xml:space="preserve"> 3/2,327*5^(1/2)</t>
  </si>
  <si>
    <t>CONCLUSIÓN: la muestra 12 esta fuera de control. Causas?.</t>
  </si>
  <si>
    <t>2,115*8,43</t>
  </si>
  <si>
    <t>CONCLUSION: LAS MUESTRAS 12 y 19 SE ENCUENTRAN FUERA DE CONTROL</t>
  </si>
  <si>
    <t>la fórmula es = 1+((1-c4^2)/c4^2)^(1/2)    =&gt;</t>
  </si>
  <si>
    <t xml:space="preserve">   De tablas  c4 =</t>
  </si>
  <si>
    <t>Se muestra a continuación un cuadro con el peso en grs. De bolsas plásticas que se obtienen de diferentes máquinas en el proceso de extrusión - corte. Determine si el proceso se encuentra bajo control, según análisis del comportamiento de medias-rangos y medias-desviación estándar.</t>
  </si>
  <si>
    <t xml:space="preserve">PRIMERO 7 A 15    A. CASTRO </t>
  </si>
  <si>
    <t xml:space="preserve">SEGUNDO 16 - 22     J. CHOQUE   </t>
  </si>
  <si>
    <t>TERCERO 23 - 6    P. QUISPE</t>
  </si>
  <si>
    <t xml:space="preserve">PRIMERO 7 A 15       A. CASTRO </t>
  </si>
  <si>
    <t xml:space="preserve">SEGUNDO 16 - 22        J. CHOQUE   </t>
  </si>
  <si>
    <t>TERCERO 23 - 6           P. QUISPE</t>
  </si>
</sst>
</file>

<file path=xl/styles.xml><?xml version="1.0" encoding="utf-8"?>
<styleSheet xmlns="http://schemas.openxmlformats.org/spreadsheetml/2006/main">
  <numFmts count="2">
    <numFmt numFmtId="166" formatCode="#,##0.000"/>
    <numFmt numFmtId="167" formatCode="0.000"/>
  </numFmts>
  <fonts count="3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6" xfId="0" applyFont="1" applyBorder="1"/>
    <xf numFmtId="2" fontId="1" fillId="0" borderId="6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2" fillId="5" borderId="0" xfId="0" applyFont="1" applyFill="1" applyAlignment="1">
      <alignment horizontal="right"/>
    </xf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0" xfId="0" applyFont="1" applyBorder="1"/>
    <xf numFmtId="0" fontId="1" fillId="0" borderId="0" xfId="0" applyFont="1" applyBorder="1"/>
    <xf numFmtId="0" fontId="2" fillId="4" borderId="0" xfId="0" applyFont="1" applyFill="1" applyAlignment="1">
      <alignment horizontal="left"/>
    </xf>
    <xf numFmtId="2" fontId="1" fillId="0" borderId="2" xfId="0" applyNumberFormat="1" applyFont="1" applyBorder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5" borderId="0" xfId="0" applyFont="1" applyFill="1" applyAlignment="1">
      <alignment horizontal="left"/>
    </xf>
    <xf numFmtId="166" fontId="2" fillId="0" borderId="0" xfId="0" applyNumberFormat="1" applyFont="1"/>
    <xf numFmtId="167" fontId="2" fillId="2" borderId="0" xfId="0" applyNumberFormat="1" applyFont="1" applyFill="1" applyAlignment="1">
      <alignment horizontal="left"/>
    </xf>
    <xf numFmtId="2" fontId="2" fillId="5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7" xfId="0" applyNumberFormat="1" applyFont="1" applyBorder="1"/>
    <xf numFmtId="0" fontId="2" fillId="0" borderId="7" xfId="0" applyFont="1" applyBorder="1"/>
    <xf numFmtId="0" fontId="1" fillId="6" borderId="0" xfId="0" applyFont="1" applyFill="1" applyAlignment="1">
      <alignment horizontal="right"/>
    </xf>
    <xf numFmtId="167" fontId="1" fillId="0" borderId="6" xfId="0" applyNumberFormat="1" applyFont="1" applyBorder="1"/>
    <xf numFmtId="2" fontId="1" fillId="6" borderId="0" xfId="0" applyNumberFormat="1" applyFont="1" applyFill="1"/>
    <xf numFmtId="2" fontId="1" fillId="6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7" fontId="2" fillId="0" borderId="0" xfId="0" applyNumberFormat="1" applyFont="1"/>
    <xf numFmtId="4" fontId="2" fillId="0" borderId="1" xfId="0" applyNumberFormat="1" applyFont="1" applyBorder="1"/>
    <xf numFmtId="2" fontId="1" fillId="0" borderId="8" xfId="0" applyNumberFormat="1" applyFont="1" applyBorder="1"/>
    <xf numFmtId="0" fontId="2" fillId="0" borderId="0" xfId="0" applyFont="1" applyAlignment="1">
      <alignment horizontal="left" wrapText="1"/>
    </xf>
    <xf numFmtId="0" fontId="1" fillId="7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MEDIAS</a:t>
            </a:r>
          </a:p>
        </c:rich>
      </c:tx>
      <c:layout>
        <c:manualLayout>
          <c:xMode val="edge"/>
          <c:yMode val="edge"/>
          <c:x val="0.40579773959235921"/>
          <c:y val="3.50878194896161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204529621656133"/>
          <c:y val="0.1754390974480807"/>
          <c:w val="0.83252948956051476"/>
          <c:h val="0.61696082602575053"/>
        </c:manualLayout>
      </c:layout>
      <c:scatterChart>
        <c:scatterStyle val="lineMarker"/>
        <c:ser>
          <c:idx val="0"/>
          <c:order val="0"/>
          <c:tx>
            <c:strRef>
              <c:f>'GRAF X-R'!$M$2</c:f>
              <c:strCache>
                <c:ptCount val="1"/>
                <c:pt idx="0">
                  <c:v>MEDIA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X-R'!$L$3:$L$23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X-R'!$M$3:$M$23</c:f>
              <c:numCache>
                <c:formatCode>0.00</c:formatCode>
                <c:ptCount val="21"/>
                <c:pt idx="0">
                  <c:v>23.4</c:v>
                </c:pt>
                <c:pt idx="1">
                  <c:v>21.8</c:v>
                </c:pt>
                <c:pt idx="2">
                  <c:v>23.2</c:v>
                </c:pt>
                <c:pt idx="3">
                  <c:v>25.4</c:v>
                </c:pt>
                <c:pt idx="4">
                  <c:v>22.2</c:v>
                </c:pt>
                <c:pt idx="5">
                  <c:v>23</c:v>
                </c:pt>
                <c:pt idx="6">
                  <c:v>24</c:v>
                </c:pt>
                <c:pt idx="7">
                  <c:v>24.8</c:v>
                </c:pt>
                <c:pt idx="8">
                  <c:v>23.2</c:v>
                </c:pt>
                <c:pt idx="9">
                  <c:v>26.2</c:v>
                </c:pt>
                <c:pt idx="10">
                  <c:v>27.2</c:v>
                </c:pt>
                <c:pt idx="11">
                  <c:v>31.2</c:v>
                </c:pt>
                <c:pt idx="12">
                  <c:v>25.6</c:v>
                </c:pt>
                <c:pt idx="13">
                  <c:v>26.2</c:v>
                </c:pt>
                <c:pt idx="14">
                  <c:v>24.2</c:v>
                </c:pt>
                <c:pt idx="15">
                  <c:v>24.8</c:v>
                </c:pt>
                <c:pt idx="16">
                  <c:v>23.8</c:v>
                </c:pt>
                <c:pt idx="17">
                  <c:v>24.8</c:v>
                </c:pt>
                <c:pt idx="18">
                  <c:v>19.8</c:v>
                </c:pt>
                <c:pt idx="19">
                  <c:v>25</c:v>
                </c:pt>
                <c:pt idx="20">
                  <c:v>24</c:v>
                </c:pt>
              </c:numCache>
            </c:numRef>
          </c:yVal>
        </c:ser>
        <c:axId val="50313472"/>
        <c:axId val="50434816"/>
      </c:scatterChart>
      <c:valAx>
        <c:axId val="50313472"/>
        <c:scaling>
          <c:orientation val="minMax"/>
          <c:max val="21"/>
          <c:min val="1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 Nro.</a:t>
                </a:r>
              </a:p>
            </c:rich>
          </c:tx>
          <c:layout>
            <c:manualLayout>
              <c:xMode val="edge"/>
              <c:yMode val="edge"/>
              <c:x val="0.46537915373885641"/>
              <c:y val="0.871347517325467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434816"/>
        <c:crosses val="autoZero"/>
        <c:crossBetween val="midCat"/>
        <c:majorUnit val="1"/>
      </c:valAx>
      <c:valAx>
        <c:axId val="50434816"/>
        <c:scaling>
          <c:orientation val="minMax"/>
          <c:min val="15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peso en grs.</a:t>
                </a:r>
              </a:p>
            </c:rich>
          </c:tx>
          <c:layout>
            <c:manualLayout>
              <c:xMode val="edge"/>
              <c:yMode val="edge"/>
              <c:x val="2.5764935847133918E-2"/>
              <c:y val="0.33625827010882137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313472"/>
        <c:crosses val="autoZero"/>
        <c:crossBetween val="midCat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RANGOS</a:t>
            </a:r>
          </a:p>
        </c:rich>
      </c:tx>
      <c:layout>
        <c:manualLayout>
          <c:xMode val="edge"/>
          <c:yMode val="edge"/>
          <c:x val="0.40064651959318803"/>
          <c:y val="3.54839268585037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930609578997101E-2"/>
          <c:y val="0.19032288042288373"/>
          <c:w val="0.86752895573202404"/>
          <c:h val="0.60322675659456371"/>
        </c:manualLayout>
      </c:layout>
      <c:scatterChart>
        <c:scatterStyle val="smoothMarker"/>
        <c:ser>
          <c:idx val="0"/>
          <c:order val="0"/>
          <c:tx>
            <c:strRef>
              <c:f>'GRAF X-R'!$P$2</c:f>
              <c:strCache>
                <c:ptCount val="1"/>
                <c:pt idx="0">
                  <c:v>RANGO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X-R'!$O$3:$O$23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X-R'!$P$3:$P$23</c:f>
              <c:numCache>
                <c:formatCode>General</c:formatCode>
                <c:ptCount val="21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</c:v>
                </c:pt>
                <c:pt idx="12">
                  <c:v>13</c:v>
                </c:pt>
                <c:pt idx="13">
                  <c:v>16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10</c:v>
                </c:pt>
              </c:numCache>
            </c:numRef>
          </c:yVal>
          <c:smooth val="1"/>
        </c:ser>
        <c:axId val="88603648"/>
        <c:axId val="127589376"/>
      </c:scatterChart>
      <c:valAx>
        <c:axId val="88603648"/>
        <c:scaling>
          <c:orientation val="minMax"/>
          <c:max val="23"/>
          <c:min val="1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NUMERO DE MUESTRA</a:t>
                </a:r>
              </a:p>
            </c:rich>
          </c:tx>
          <c:layout>
            <c:manualLayout>
              <c:xMode val="edge"/>
              <c:yMode val="edge"/>
              <c:x val="0.42487917198793729"/>
              <c:y val="0.880646548397411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589376"/>
        <c:crosses val="autoZero"/>
        <c:crossBetween val="midCat"/>
        <c:majorUnit val="1"/>
      </c:valAx>
      <c:valAx>
        <c:axId val="127589376"/>
        <c:scaling>
          <c:orientation val="minMax"/>
          <c:max val="19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RANGOS</a:t>
                </a:r>
              </a:p>
            </c:rich>
          </c:tx>
          <c:layout>
            <c:manualLayout>
              <c:xMode val="edge"/>
              <c:yMode val="edge"/>
              <c:x val="2.5848162554399229E-2"/>
              <c:y val="0.383871572378358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603648"/>
        <c:crosses val="autoZero"/>
        <c:crossBetween val="midCat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MEDIAS</a:t>
            </a:r>
          </a:p>
        </c:rich>
      </c:tx>
      <c:layout>
        <c:manualLayout>
          <c:xMode val="edge"/>
          <c:yMode val="edge"/>
          <c:x val="0.40551724137931033"/>
          <c:y val="3.50878194896161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310344827586206"/>
          <c:y val="0.17836308240554871"/>
          <c:w val="0.85655172413793101"/>
          <c:h val="0.61403684106828249"/>
        </c:manualLayout>
      </c:layout>
      <c:scatterChart>
        <c:scatterStyle val="lineMarker"/>
        <c:ser>
          <c:idx val="0"/>
          <c:order val="0"/>
          <c:tx>
            <c:strRef>
              <c:f>'GRAF X-R'!$M$2</c:f>
              <c:strCache>
                <c:ptCount val="1"/>
                <c:pt idx="0">
                  <c:v>MEDIA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X-R'!$L$3:$L$23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X-R'!$M$3:$M$23</c:f>
              <c:numCache>
                <c:formatCode>0.00</c:formatCode>
                <c:ptCount val="21"/>
                <c:pt idx="0">
                  <c:v>23.4</c:v>
                </c:pt>
                <c:pt idx="1">
                  <c:v>21.8</c:v>
                </c:pt>
                <c:pt idx="2">
                  <c:v>23.2</c:v>
                </c:pt>
                <c:pt idx="3">
                  <c:v>25.4</c:v>
                </c:pt>
                <c:pt idx="4">
                  <c:v>22.2</c:v>
                </c:pt>
                <c:pt idx="5">
                  <c:v>23</c:v>
                </c:pt>
                <c:pt idx="6">
                  <c:v>24</c:v>
                </c:pt>
                <c:pt idx="7">
                  <c:v>24.8</c:v>
                </c:pt>
                <c:pt idx="8">
                  <c:v>23.2</c:v>
                </c:pt>
                <c:pt idx="9">
                  <c:v>26.2</c:v>
                </c:pt>
                <c:pt idx="10">
                  <c:v>27.2</c:v>
                </c:pt>
                <c:pt idx="11">
                  <c:v>31.2</c:v>
                </c:pt>
                <c:pt idx="12">
                  <c:v>25.6</c:v>
                </c:pt>
                <c:pt idx="13">
                  <c:v>26.2</c:v>
                </c:pt>
                <c:pt idx="14">
                  <c:v>24.2</c:v>
                </c:pt>
                <c:pt idx="15">
                  <c:v>24.8</c:v>
                </c:pt>
                <c:pt idx="16">
                  <c:v>23.8</c:v>
                </c:pt>
                <c:pt idx="17">
                  <c:v>24.8</c:v>
                </c:pt>
                <c:pt idx="18">
                  <c:v>19.8</c:v>
                </c:pt>
                <c:pt idx="19">
                  <c:v>25</c:v>
                </c:pt>
                <c:pt idx="20">
                  <c:v>24</c:v>
                </c:pt>
              </c:numCache>
            </c:numRef>
          </c:yVal>
        </c:ser>
        <c:axId val="50395008"/>
        <c:axId val="50397568"/>
      </c:scatterChart>
      <c:valAx>
        <c:axId val="50395008"/>
        <c:scaling>
          <c:orientation val="minMax"/>
          <c:max val="21"/>
          <c:min val="1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 Nro.</a:t>
                </a:r>
              </a:p>
            </c:rich>
          </c:tx>
          <c:layout>
            <c:manualLayout>
              <c:xMode val="edge"/>
              <c:yMode val="edge"/>
              <c:x val="0.47034482758620688"/>
              <c:y val="0.871347517325467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397568"/>
        <c:crosses val="autoZero"/>
        <c:crossBetween val="midCat"/>
        <c:majorUnit val="1"/>
      </c:valAx>
      <c:valAx>
        <c:axId val="50397568"/>
        <c:scaling>
          <c:orientation val="minMax"/>
          <c:min val="15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peso en grs.</a:t>
                </a:r>
              </a:p>
            </c:rich>
          </c:tx>
          <c:layout>
            <c:manualLayout>
              <c:xMode val="edge"/>
              <c:yMode val="edge"/>
              <c:x val="2.2068965517241378E-2"/>
              <c:y val="0.33918225506628935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395008"/>
        <c:crosses val="autoZero"/>
        <c:crossBetween val="midCat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S</a:t>
            </a:r>
          </a:p>
        </c:rich>
      </c:tx>
      <c:layout>
        <c:manualLayout>
          <c:xMode val="edge"/>
          <c:yMode val="edge"/>
          <c:x val="0.43342806180565979"/>
          <c:y val="3.50878194896161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150210216980991E-2"/>
          <c:y val="0.19590699215035678"/>
          <c:w val="0.8696889867603762"/>
          <c:h val="0.61403684106828249"/>
        </c:manualLayout>
      </c:layout>
      <c:scatterChart>
        <c:scatterStyle val="smoothMarker"/>
        <c:ser>
          <c:idx val="0"/>
          <c:order val="0"/>
          <c:tx>
            <c:strRef>
              <c:f>'GRAF X-S'!$Q$3</c:f>
              <c:strCache>
                <c:ptCount val="1"/>
                <c:pt idx="0">
                  <c:v>DESV. ESTANDAR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X-S'!$P$4:$P$24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X-S'!$Q$4:$Q$24</c:f>
              <c:numCache>
                <c:formatCode>0.00</c:formatCode>
                <c:ptCount val="21"/>
                <c:pt idx="0">
                  <c:v>1.8547236990991407</c:v>
                </c:pt>
                <c:pt idx="1">
                  <c:v>1.3266499161421599</c:v>
                </c:pt>
                <c:pt idx="2">
                  <c:v>2.5612496949731396</c:v>
                </c:pt>
                <c:pt idx="3">
                  <c:v>0.4898979485566356</c:v>
                </c:pt>
                <c:pt idx="4">
                  <c:v>2.9257477676655586</c:v>
                </c:pt>
                <c:pt idx="5">
                  <c:v>1.8973665961010275</c:v>
                </c:pt>
                <c:pt idx="6">
                  <c:v>3.0983866769659336</c:v>
                </c:pt>
                <c:pt idx="7">
                  <c:v>1.7204650534085253</c:v>
                </c:pt>
                <c:pt idx="8">
                  <c:v>3.8157568056677826</c:v>
                </c:pt>
                <c:pt idx="9">
                  <c:v>4.2142615011410953</c:v>
                </c:pt>
                <c:pt idx="10">
                  <c:v>4.4000000000000004</c:v>
                </c:pt>
                <c:pt idx="11">
                  <c:v>0.74833147735478822</c:v>
                </c:pt>
                <c:pt idx="12">
                  <c:v>5.3141321022345691</c:v>
                </c:pt>
                <c:pt idx="13">
                  <c:v>6.9108610172683989</c:v>
                </c:pt>
                <c:pt idx="14">
                  <c:v>3.6551333764994132</c:v>
                </c:pt>
                <c:pt idx="15">
                  <c:v>4.1665333311999317</c:v>
                </c:pt>
                <c:pt idx="16">
                  <c:v>3.3105890714493698</c:v>
                </c:pt>
                <c:pt idx="17">
                  <c:v>3.3105890714493698</c:v>
                </c:pt>
                <c:pt idx="18">
                  <c:v>1.7204650534085253</c:v>
                </c:pt>
                <c:pt idx="19">
                  <c:v>3.1622776601683795</c:v>
                </c:pt>
                <c:pt idx="20">
                  <c:v>3.40587727318528</c:v>
                </c:pt>
              </c:numCache>
            </c:numRef>
          </c:yVal>
          <c:smooth val="1"/>
        </c:ser>
        <c:axId val="50412928"/>
        <c:axId val="50489216"/>
      </c:scatterChart>
      <c:valAx>
        <c:axId val="50412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</a:t>
                </a:r>
              </a:p>
            </c:rich>
          </c:tx>
          <c:layout>
            <c:manualLayout>
              <c:xMode val="edge"/>
              <c:yMode val="edge"/>
              <c:x val="0.48725246163773517"/>
              <c:y val="0.888891427070275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489216"/>
        <c:crosses val="autoZero"/>
        <c:crossBetween val="midCat"/>
        <c:majorUnit val="1"/>
      </c:valAx>
      <c:valAx>
        <c:axId val="50489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DESV. ESTANDAR</a:t>
                </a:r>
              </a:p>
            </c:rich>
          </c:tx>
          <c:layout>
            <c:manualLayout>
              <c:xMode val="edge"/>
              <c:yMode val="edge"/>
              <c:x val="2.2662905192452797E-2"/>
              <c:y val="0.3333342851513533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412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24</xdr:row>
      <xdr:rowOff>123825</xdr:rowOff>
    </xdr:from>
    <xdr:to>
      <xdr:col>14</xdr:col>
      <xdr:colOff>114300</xdr:colOff>
      <xdr:row>47</xdr:row>
      <xdr:rowOff>95250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35</xdr:row>
      <xdr:rowOff>76200</xdr:rowOff>
    </xdr:from>
    <xdr:to>
      <xdr:col>14</xdr:col>
      <xdr:colOff>47625</xdr:colOff>
      <xdr:row>35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143000" y="5619750"/>
          <a:ext cx="50577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31</xdr:row>
      <xdr:rowOff>104775</xdr:rowOff>
    </xdr:from>
    <xdr:to>
      <xdr:col>14</xdr:col>
      <xdr:colOff>28575</xdr:colOff>
      <xdr:row>31</xdr:row>
      <xdr:rowOff>104775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1133475" y="5076825"/>
          <a:ext cx="504825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39</xdr:row>
      <xdr:rowOff>57150</xdr:rowOff>
    </xdr:from>
    <xdr:to>
      <xdr:col>14</xdr:col>
      <xdr:colOff>66675</xdr:colOff>
      <xdr:row>39</xdr:row>
      <xdr:rowOff>57150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152525" y="6172200"/>
          <a:ext cx="5067300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39</xdr:row>
      <xdr:rowOff>0</xdr:rowOff>
    </xdr:from>
    <xdr:to>
      <xdr:col>14</xdr:col>
      <xdr:colOff>390525</xdr:colOff>
      <xdr:row>40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6267450" y="6115050"/>
          <a:ext cx="276225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14</xdr:col>
      <xdr:colOff>66675</xdr:colOff>
      <xdr:row>34</xdr:row>
      <xdr:rowOff>133350</xdr:rowOff>
    </xdr:from>
    <xdr:to>
      <xdr:col>14</xdr:col>
      <xdr:colOff>342900</xdr:colOff>
      <xdr:row>35</xdr:row>
      <xdr:rowOff>133350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219825" y="5534025"/>
          <a:ext cx="27622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14</xdr:col>
      <xdr:colOff>19050</xdr:colOff>
      <xdr:row>31</xdr:row>
      <xdr:rowOff>47625</xdr:rowOff>
    </xdr:from>
    <xdr:to>
      <xdr:col>14</xdr:col>
      <xdr:colOff>323850</xdr:colOff>
      <xdr:row>32</xdr:row>
      <xdr:rowOff>47625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6172200" y="5019675"/>
          <a:ext cx="3048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</xdr:col>
      <xdr:colOff>19050</xdr:colOff>
      <xdr:row>57</xdr:row>
      <xdr:rowOff>28575</xdr:rowOff>
    </xdr:from>
    <xdr:to>
      <xdr:col>14</xdr:col>
      <xdr:colOff>123825</xdr:colOff>
      <xdr:row>77</xdr:row>
      <xdr:rowOff>123825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161925</xdr:colOff>
      <xdr:row>68</xdr:row>
      <xdr:rowOff>9525</xdr:rowOff>
    </xdr:from>
    <xdr:to>
      <xdr:col>12</xdr:col>
      <xdr:colOff>352425</xdr:colOff>
      <xdr:row>68</xdr:row>
      <xdr:rowOff>9525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971550" y="10267950"/>
          <a:ext cx="51054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152400</xdr:colOff>
      <xdr:row>62</xdr:row>
      <xdr:rowOff>9525</xdr:rowOff>
    </xdr:from>
    <xdr:to>
      <xdr:col>13</xdr:col>
      <xdr:colOff>0</xdr:colOff>
      <xdr:row>62</xdr:row>
      <xdr:rowOff>9525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962025" y="9410700"/>
          <a:ext cx="512445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73</xdr:row>
      <xdr:rowOff>66675</xdr:rowOff>
    </xdr:from>
    <xdr:to>
      <xdr:col>13</xdr:col>
      <xdr:colOff>0</xdr:colOff>
      <xdr:row>73</xdr:row>
      <xdr:rowOff>66675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952500" y="11039475"/>
          <a:ext cx="513397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14</xdr:col>
      <xdr:colOff>9525</xdr:colOff>
      <xdr:row>61</xdr:row>
      <xdr:rowOff>85725</xdr:rowOff>
    </xdr:from>
    <xdr:to>
      <xdr:col>14</xdr:col>
      <xdr:colOff>314325</xdr:colOff>
      <xdr:row>62</xdr:row>
      <xdr:rowOff>85725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6162675" y="9344025"/>
          <a:ext cx="3048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14</xdr:col>
      <xdr:colOff>9525</xdr:colOff>
      <xdr:row>67</xdr:row>
      <xdr:rowOff>28575</xdr:rowOff>
    </xdr:from>
    <xdr:to>
      <xdr:col>14</xdr:col>
      <xdr:colOff>285750</xdr:colOff>
      <xdr:row>68</xdr:row>
      <xdr:rowOff>28575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6162675" y="10144125"/>
          <a:ext cx="27622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14</xdr:col>
      <xdr:colOff>9525</xdr:colOff>
      <xdr:row>73</xdr:row>
      <xdr:rowOff>0</xdr:rowOff>
    </xdr:from>
    <xdr:to>
      <xdr:col>14</xdr:col>
      <xdr:colOff>285750</xdr:colOff>
      <xdr:row>74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162675" y="10972800"/>
          <a:ext cx="276225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8</xdr:col>
      <xdr:colOff>228600</xdr:colOff>
      <xdr:row>30</xdr:row>
      <xdr:rowOff>57150</xdr:rowOff>
    </xdr:from>
    <xdr:to>
      <xdr:col>8</xdr:col>
      <xdr:colOff>228600</xdr:colOff>
      <xdr:row>42</xdr:row>
      <xdr:rowOff>123825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 flipV="1">
          <a:off x="3838575" y="4886325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381000</xdr:colOff>
      <xdr:row>39</xdr:row>
      <xdr:rowOff>38100</xdr:rowOff>
    </xdr:from>
    <xdr:to>
      <xdr:col>11</xdr:col>
      <xdr:colOff>381000</xdr:colOff>
      <xdr:row>42</xdr:row>
      <xdr:rowOff>123825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 flipV="1">
          <a:off x="5572125" y="6153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27</xdr:row>
      <xdr:rowOff>123825</xdr:rowOff>
    </xdr:from>
    <xdr:to>
      <xdr:col>14</xdr:col>
      <xdr:colOff>114300</xdr:colOff>
      <xdr:row>50</xdr:row>
      <xdr:rowOff>95250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38</xdr:row>
      <xdr:rowOff>85725</xdr:rowOff>
    </xdr:from>
    <xdr:to>
      <xdr:col>13</xdr:col>
      <xdr:colOff>323850</xdr:colOff>
      <xdr:row>38</xdr:row>
      <xdr:rowOff>85725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1143000" y="5676900"/>
          <a:ext cx="59340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35</xdr:row>
      <xdr:rowOff>47625</xdr:rowOff>
    </xdr:from>
    <xdr:to>
      <xdr:col>13</xdr:col>
      <xdr:colOff>342900</xdr:colOff>
      <xdr:row>35</xdr:row>
      <xdr:rowOff>47625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1133475" y="5210175"/>
          <a:ext cx="596265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41</xdr:row>
      <xdr:rowOff>133350</xdr:rowOff>
    </xdr:from>
    <xdr:to>
      <xdr:col>13</xdr:col>
      <xdr:colOff>285750</xdr:colOff>
      <xdr:row>41</xdr:row>
      <xdr:rowOff>133350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>
          <a:off x="1143000" y="6153150"/>
          <a:ext cx="589597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13</xdr:col>
      <xdr:colOff>361950</xdr:colOff>
      <xdr:row>41</xdr:row>
      <xdr:rowOff>47625</xdr:rowOff>
    </xdr:from>
    <xdr:to>
      <xdr:col>15</xdr:col>
      <xdr:colOff>400050</xdr:colOff>
      <xdr:row>42</xdr:row>
      <xdr:rowOff>47625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7115175" y="6067425"/>
          <a:ext cx="5715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14</xdr:col>
      <xdr:colOff>9525</xdr:colOff>
      <xdr:row>38</xdr:row>
      <xdr:rowOff>28575</xdr:rowOff>
    </xdr:from>
    <xdr:to>
      <xdr:col>15</xdr:col>
      <xdr:colOff>390525</xdr:colOff>
      <xdr:row>39</xdr:row>
      <xdr:rowOff>28575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7153275" y="5619750"/>
          <a:ext cx="52387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13</xdr:col>
      <xdr:colOff>323850</xdr:colOff>
      <xdr:row>34</xdr:row>
      <xdr:rowOff>133350</xdr:rowOff>
    </xdr:from>
    <xdr:to>
      <xdr:col>15</xdr:col>
      <xdr:colOff>323850</xdr:colOff>
      <xdr:row>35</xdr:row>
      <xdr:rowOff>133350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7077075" y="5153025"/>
          <a:ext cx="5334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15</xdr:col>
      <xdr:colOff>266700</xdr:colOff>
      <xdr:row>68</xdr:row>
      <xdr:rowOff>95250</xdr:rowOff>
    </xdr:from>
    <xdr:to>
      <xdr:col>16</xdr:col>
      <xdr:colOff>238125</xdr:colOff>
      <xdr:row>69</xdr:row>
      <xdr:rowOff>95250</xdr:rowOff>
    </xdr:to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7553325" y="9972675"/>
          <a:ext cx="5334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15</xdr:col>
      <xdr:colOff>219075</xdr:colOff>
      <xdr:row>74</xdr:row>
      <xdr:rowOff>85725</xdr:rowOff>
    </xdr:from>
    <xdr:to>
      <xdr:col>16</xdr:col>
      <xdr:colOff>180975</xdr:colOff>
      <xdr:row>75</xdr:row>
      <xdr:rowOff>85725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7505700" y="10820400"/>
          <a:ext cx="52387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15</xdr:col>
      <xdr:colOff>238125</xdr:colOff>
      <xdr:row>79</xdr:row>
      <xdr:rowOff>28575</xdr:rowOff>
    </xdr:from>
    <xdr:to>
      <xdr:col>16</xdr:col>
      <xdr:colOff>247650</xdr:colOff>
      <xdr:row>80</xdr:row>
      <xdr:rowOff>28575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7524750" y="11477625"/>
          <a:ext cx="5715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</xdr:col>
      <xdr:colOff>276225</xdr:colOff>
      <xdr:row>61</xdr:row>
      <xdr:rowOff>123825</xdr:rowOff>
    </xdr:from>
    <xdr:to>
      <xdr:col>15</xdr:col>
      <xdr:colOff>161925</xdr:colOff>
      <xdr:row>84</xdr:row>
      <xdr:rowOff>95250</xdr:rowOff>
    </xdr:to>
    <xdr:graphicFrame macro="">
      <xdr:nvGraphicFramePr>
        <xdr:cNvPr id="206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390525</xdr:colOff>
      <xdr:row>69</xdr:row>
      <xdr:rowOff>28575</xdr:rowOff>
    </xdr:from>
    <xdr:to>
      <xdr:col>14</xdr:col>
      <xdr:colOff>123825</xdr:colOff>
      <xdr:row>69</xdr:row>
      <xdr:rowOff>28575</xdr:rowOff>
    </xdr:to>
    <xdr:sp macro="" textlink="">
      <xdr:nvSpPr>
        <xdr:cNvPr id="2067" name="Line 19"/>
        <xdr:cNvSpPr>
          <a:spLocks noChangeShapeType="1"/>
        </xdr:cNvSpPr>
      </xdr:nvSpPr>
      <xdr:spPr bwMode="auto">
        <a:xfrm>
          <a:off x="1400175" y="10048875"/>
          <a:ext cx="586740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80</xdr:row>
      <xdr:rowOff>47625</xdr:rowOff>
    </xdr:from>
    <xdr:to>
      <xdr:col>15</xdr:col>
      <xdr:colOff>19050</xdr:colOff>
      <xdr:row>80</xdr:row>
      <xdr:rowOff>47625</xdr:rowOff>
    </xdr:to>
    <xdr:sp macro="" textlink="">
      <xdr:nvSpPr>
        <xdr:cNvPr id="2068" name="Line 20"/>
        <xdr:cNvSpPr>
          <a:spLocks noChangeShapeType="1"/>
        </xdr:cNvSpPr>
      </xdr:nvSpPr>
      <xdr:spPr bwMode="auto">
        <a:xfrm>
          <a:off x="1390650" y="11639550"/>
          <a:ext cx="591502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2</xdr:col>
      <xdr:colOff>438150</xdr:colOff>
      <xdr:row>74</xdr:row>
      <xdr:rowOff>123825</xdr:rowOff>
    </xdr:from>
    <xdr:to>
      <xdr:col>14</xdr:col>
      <xdr:colOff>104775</xdr:colOff>
      <xdr:row>74</xdr:row>
      <xdr:rowOff>123825</xdr:rowOff>
    </xdr:to>
    <xdr:sp macro="" textlink="">
      <xdr:nvSpPr>
        <xdr:cNvPr id="2069" name="Line 21"/>
        <xdr:cNvSpPr>
          <a:spLocks noChangeShapeType="1"/>
        </xdr:cNvSpPr>
      </xdr:nvSpPr>
      <xdr:spPr bwMode="auto">
        <a:xfrm>
          <a:off x="1447800" y="10858500"/>
          <a:ext cx="58007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topLeftCell="A7" workbookViewId="0">
      <selection activeCell="Q31" sqref="Q31"/>
    </sheetView>
  </sheetViews>
  <sheetFormatPr baseColWidth="10" defaultRowHeight="11.25"/>
  <cols>
    <col min="1" max="1" width="5.42578125" style="6" customWidth="1"/>
    <col min="2" max="2" width="6.7109375" style="6" customWidth="1"/>
    <col min="3" max="3" width="8.42578125" style="6" bestFit="1" customWidth="1"/>
    <col min="4" max="8" width="6.7109375" style="6" customWidth="1"/>
    <col min="9" max="9" width="5.85546875" style="6" bestFit="1" customWidth="1"/>
    <col min="10" max="10" width="6.42578125" style="6" bestFit="1" customWidth="1"/>
    <col min="11" max="11" width="11.42578125" style="6"/>
    <col min="12" max="12" width="8" style="6" customWidth="1"/>
    <col min="13" max="13" width="5.42578125" style="6" bestFit="1" customWidth="1"/>
    <col min="14" max="14" width="1" style="31" customWidth="1"/>
    <col min="15" max="15" width="8.42578125" style="6" bestFit="1" customWidth="1"/>
    <col min="16" max="16" width="6.42578125" style="6" bestFit="1" customWidth="1"/>
    <col min="17" max="16384" width="11.42578125" style="6"/>
  </cols>
  <sheetData>
    <row r="1" spans="1:16" ht="24.75" customHeight="1">
      <c r="A1" s="53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>
      <c r="B2" s="21" t="s">
        <v>12</v>
      </c>
      <c r="C2" s="2" t="s">
        <v>0</v>
      </c>
      <c r="D2" s="4" t="s">
        <v>3</v>
      </c>
      <c r="E2" s="5"/>
      <c r="F2" s="5"/>
      <c r="G2" s="5"/>
      <c r="H2" s="3"/>
      <c r="I2" s="3" t="s">
        <v>1</v>
      </c>
      <c r="J2" s="1" t="s">
        <v>2</v>
      </c>
      <c r="L2" s="1" t="s">
        <v>0</v>
      </c>
      <c r="M2" s="30" t="s">
        <v>1</v>
      </c>
      <c r="N2" s="32"/>
      <c r="O2" s="1" t="s">
        <v>0</v>
      </c>
      <c r="P2" s="21" t="s">
        <v>2</v>
      </c>
    </row>
    <row r="3" spans="1:16" ht="12.95" customHeight="1">
      <c r="B3" s="55" t="s">
        <v>57</v>
      </c>
      <c r="C3" s="1">
        <v>1</v>
      </c>
      <c r="D3" s="7">
        <v>22</v>
      </c>
      <c r="E3" s="7">
        <v>23</v>
      </c>
      <c r="F3" s="8">
        <v>21</v>
      </c>
      <c r="G3" s="7">
        <v>25</v>
      </c>
      <c r="H3" s="9">
        <v>26</v>
      </c>
      <c r="I3" s="10">
        <f>SUM(D3:H3)/5</f>
        <v>23.4</v>
      </c>
      <c r="J3" s="11">
        <f>MAX(D3:H3)-MIN(D3:H3)</f>
        <v>5</v>
      </c>
      <c r="L3" s="1">
        <v>1</v>
      </c>
      <c r="M3" s="34">
        <f>I3</f>
        <v>23.4</v>
      </c>
      <c r="N3" s="32"/>
      <c r="O3" s="1">
        <v>1</v>
      </c>
      <c r="P3" s="21">
        <f>J3</f>
        <v>5</v>
      </c>
    </row>
    <row r="4" spans="1:16" ht="12.95" customHeight="1">
      <c r="B4" s="56"/>
      <c r="C4" s="1">
        <v>2</v>
      </c>
      <c r="D4" s="12">
        <v>24</v>
      </c>
      <c r="E4" s="13">
        <v>20</v>
      </c>
      <c r="F4" s="14">
        <v>22</v>
      </c>
      <c r="G4" s="14">
        <v>21</v>
      </c>
      <c r="H4" s="14">
        <v>22</v>
      </c>
      <c r="I4" s="10">
        <f t="shared" ref="I4:I23" si="0">SUM(D4:H4)/5</f>
        <v>21.8</v>
      </c>
      <c r="J4" s="11">
        <f t="shared" ref="J4:J23" si="1">MAX(D4:H4)-MIN(D4:H4)</f>
        <v>4</v>
      </c>
      <c r="L4" s="1">
        <v>2</v>
      </c>
      <c r="M4" s="34">
        <f>I4</f>
        <v>21.8</v>
      </c>
      <c r="N4" s="32"/>
      <c r="O4" s="1">
        <v>2</v>
      </c>
      <c r="P4" s="21">
        <f t="shared" ref="P4:P23" si="2">J4</f>
        <v>4</v>
      </c>
    </row>
    <row r="5" spans="1:16" ht="12.95" customHeight="1">
      <c r="B5" s="56"/>
      <c r="C5" s="1">
        <v>3</v>
      </c>
      <c r="D5" s="12">
        <v>27</v>
      </c>
      <c r="E5" s="14">
        <v>24</v>
      </c>
      <c r="F5" s="7">
        <v>23</v>
      </c>
      <c r="G5" s="13">
        <v>19</v>
      </c>
      <c r="H5" s="14">
        <v>23</v>
      </c>
      <c r="I5" s="10">
        <f t="shared" si="0"/>
        <v>23.2</v>
      </c>
      <c r="J5" s="11">
        <f t="shared" si="1"/>
        <v>8</v>
      </c>
      <c r="L5" s="1">
        <v>3</v>
      </c>
      <c r="M5" s="34">
        <f t="shared" ref="M5:M23" si="3">I5</f>
        <v>23.2</v>
      </c>
      <c r="N5" s="32"/>
      <c r="O5" s="1">
        <v>3</v>
      </c>
      <c r="P5" s="21">
        <f t="shared" si="2"/>
        <v>8</v>
      </c>
    </row>
    <row r="6" spans="1:16" ht="12.95" customHeight="1">
      <c r="B6" s="56"/>
      <c r="C6" s="1">
        <v>4</v>
      </c>
      <c r="D6" s="14">
        <v>26</v>
      </c>
      <c r="E6" s="12">
        <v>26</v>
      </c>
      <c r="F6" s="14">
        <v>25</v>
      </c>
      <c r="G6" s="13">
        <v>25</v>
      </c>
      <c r="H6" s="14">
        <v>25</v>
      </c>
      <c r="I6" s="10">
        <f t="shared" si="0"/>
        <v>25.4</v>
      </c>
      <c r="J6" s="11">
        <f t="shared" si="1"/>
        <v>1</v>
      </c>
      <c r="L6" s="1">
        <v>4</v>
      </c>
      <c r="M6" s="34">
        <f t="shared" si="3"/>
        <v>25.4</v>
      </c>
      <c r="N6" s="32"/>
      <c r="O6" s="1">
        <v>4</v>
      </c>
      <c r="P6" s="21">
        <f t="shared" si="2"/>
        <v>1</v>
      </c>
    </row>
    <row r="7" spans="1:16" ht="12.95" customHeight="1">
      <c r="B7" s="56"/>
      <c r="C7" s="1">
        <v>5</v>
      </c>
      <c r="D7" s="14">
        <v>22</v>
      </c>
      <c r="E7" s="14">
        <v>22</v>
      </c>
      <c r="F7" s="9">
        <v>25</v>
      </c>
      <c r="G7" s="13">
        <v>17</v>
      </c>
      <c r="H7" s="14">
        <v>25</v>
      </c>
      <c r="I7" s="10">
        <f t="shared" si="0"/>
        <v>22.2</v>
      </c>
      <c r="J7" s="11">
        <f t="shared" si="1"/>
        <v>8</v>
      </c>
      <c r="L7" s="1">
        <v>5</v>
      </c>
      <c r="M7" s="34">
        <f t="shared" si="3"/>
        <v>22.2</v>
      </c>
      <c r="N7" s="32"/>
      <c r="O7" s="1">
        <v>5</v>
      </c>
      <c r="P7" s="21">
        <f t="shared" si="2"/>
        <v>8</v>
      </c>
    </row>
    <row r="8" spans="1:16" ht="12.95" customHeight="1">
      <c r="B8" s="56"/>
      <c r="C8" s="1">
        <v>6</v>
      </c>
      <c r="D8" s="14">
        <v>23</v>
      </c>
      <c r="E8" s="13">
        <v>20</v>
      </c>
      <c r="F8" s="12">
        <v>26</v>
      </c>
      <c r="G8" s="14">
        <v>23</v>
      </c>
      <c r="H8" s="14">
        <v>23</v>
      </c>
      <c r="I8" s="10">
        <f t="shared" si="0"/>
        <v>23</v>
      </c>
      <c r="J8" s="11">
        <f t="shared" si="1"/>
        <v>6</v>
      </c>
      <c r="L8" s="1">
        <v>6</v>
      </c>
      <c r="M8" s="34">
        <f t="shared" si="3"/>
        <v>23</v>
      </c>
      <c r="N8" s="32"/>
      <c r="O8" s="1">
        <v>6</v>
      </c>
      <c r="P8" s="21">
        <f t="shared" si="2"/>
        <v>6</v>
      </c>
    </row>
    <row r="9" spans="1:16" ht="12.95" customHeight="1">
      <c r="B9" s="57"/>
      <c r="C9" s="1">
        <v>7</v>
      </c>
      <c r="D9" s="14">
        <v>25</v>
      </c>
      <c r="E9" s="14">
        <v>25</v>
      </c>
      <c r="F9" s="9">
        <v>27</v>
      </c>
      <c r="G9" s="14">
        <v>25</v>
      </c>
      <c r="H9" s="13">
        <v>18</v>
      </c>
      <c r="I9" s="10">
        <f t="shared" si="0"/>
        <v>24</v>
      </c>
      <c r="J9" s="11">
        <f t="shared" si="1"/>
        <v>9</v>
      </c>
      <c r="L9" s="1">
        <v>7</v>
      </c>
      <c r="M9" s="34">
        <f t="shared" si="3"/>
        <v>24</v>
      </c>
      <c r="N9" s="32"/>
      <c r="O9" s="1">
        <v>7</v>
      </c>
      <c r="P9" s="21">
        <f t="shared" si="2"/>
        <v>9</v>
      </c>
    </row>
    <row r="10" spans="1:16" ht="12.95" customHeight="1">
      <c r="B10" s="55" t="s">
        <v>58</v>
      </c>
      <c r="C10" s="1">
        <v>8</v>
      </c>
      <c r="D10" s="14">
        <v>24</v>
      </c>
      <c r="E10" s="14">
        <v>24</v>
      </c>
      <c r="F10" s="12">
        <v>28</v>
      </c>
      <c r="G10" s="13">
        <v>23</v>
      </c>
      <c r="H10" s="14">
        <v>25</v>
      </c>
      <c r="I10" s="10">
        <f t="shared" si="0"/>
        <v>24.8</v>
      </c>
      <c r="J10" s="11">
        <f t="shared" si="1"/>
        <v>5</v>
      </c>
      <c r="L10" s="1">
        <v>8</v>
      </c>
      <c r="M10" s="34">
        <f t="shared" si="3"/>
        <v>24.8</v>
      </c>
      <c r="N10" s="32"/>
      <c r="O10" s="1">
        <v>8</v>
      </c>
      <c r="P10" s="21">
        <f t="shared" si="2"/>
        <v>5</v>
      </c>
    </row>
    <row r="11" spans="1:16" ht="12.95" customHeight="1">
      <c r="B11" s="56"/>
      <c r="C11" s="1">
        <v>9</v>
      </c>
      <c r="D11" s="14">
        <v>19</v>
      </c>
      <c r="E11" s="13">
        <v>19</v>
      </c>
      <c r="F11" s="9">
        <v>29</v>
      </c>
      <c r="G11" s="14">
        <v>25</v>
      </c>
      <c r="H11" s="14">
        <v>24</v>
      </c>
      <c r="I11" s="10">
        <f t="shared" si="0"/>
        <v>23.2</v>
      </c>
      <c r="J11" s="11">
        <f t="shared" si="1"/>
        <v>10</v>
      </c>
      <c r="L11" s="1">
        <v>9</v>
      </c>
      <c r="M11" s="34">
        <f t="shared" si="3"/>
        <v>23.2</v>
      </c>
      <c r="N11" s="32"/>
      <c r="O11" s="1">
        <v>9</v>
      </c>
      <c r="P11" s="21">
        <f t="shared" si="2"/>
        <v>10</v>
      </c>
    </row>
    <row r="12" spans="1:16" ht="12.95" customHeight="1">
      <c r="B12" s="56"/>
      <c r="C12" s="1">
        <v>10</v>
      </c>
      <c r="D12" s="12">
        <v>30</v>
      </c>
      <c r="E12" s="14">
        <v>28</v>
      </c>
      <c r="F12" s="15">
        <v>30</v>
      </c>
      <c r="G12" s="14">
        <v>24</v>
      </c>
      <c r="H12" s="13">
        <v>19</v>
      </c>
      <c r="I12" s="10">
        <f t="shared" si="0"/>
        <v>26.2</v>
      </c>
      <c r="J12" s="11">
        <f t="shared" si="1"/>
        <v>11</v>
      </c>
      <c r="L12" s="1">
        <v>10</v>
      </c>
      <c r="M12" s="34">
        <f t="shared" si="3"/>
        <v>26.2</v>
      </c>
      <c r="N12" s="32"/>
      <c r="O12" s="1">
        <v>10</v>
      </c>
      <c r="P12" s="21">
        <f t="shared" si="2"/>
        <v>11</v>
      </c>
    </row>
    <row r="13" spans="1:16" ht="12.95" customHeight="1">
      <c r="B13" s="56"/>
      <c r="C13" s="1">
        <v>11</v>
      </c>
      <c r="D13" s="14">
        <v>27</v>
      </c>
      <c r="E13" s="12">
        <v>31</v>
      </c>
      <c r="F13" s="7">
        <v>31</v>
      </c>
      <c r="G13" s="13">
        <v>19</v>
      </c>
      <c r="H13" s="14">
        <v>28</v>
      </c>
      <c r="I13" s="10">
        <f t="shared" si="0"/>
        <v>27.2</v>
      </c>
      <c r="J13" s="11">
        <f t="shared" si="1"/>
        <v>12</v>
      </c>
      <c r="L13" s="1">
        <v>11</v>
      </c>
      <c r="M13" s="34">
        <f t="shared" si="3"/>
        <v>27.2</v>
      </c>
      <c r="N13" s="32"/>
      <c r="O13" s="1">
        <v>11</v>
      </c>
      <c r="P13" s="21">
        <f t="shared" si="2"/>
        <v>12</v>
      </c>
    </row>
    <row r="14" spans="1:16" ht="12.95" customHeight="1">
      <c r="B14" s="56"/>
      <c r="C14" s="29">
        <v>12</v>
      </c>
      <c r="D14" s="13">
        <v>30</v>
      </c>
      <c r="E14" s="14">
        <v>31</v>
      </c>
      <c r="F14" s="12">
        <v>32</v>
      </c>
      <c r="G14" s="14">
        <v>32</v>
      </c>
      <c r="H14" s="14">
        <v>31</v>
      </c>
      <c r="I14" s="10">
        <f t="shared" si="0"/>
        <v>31.2</v>
      </c>
      <c r="J14" s="11">
        <f t="shared" si="1"/>
        <v>2</v>
      </c>
      <c r="L14" s="1">
        <v>12</v>
      </c>
      <c r="M14" s="34">
        <f t="shared" si="3"/>
        <v>31.2</v>
      </c>
      <c r="N14" s="32"/>
      <c r="O14" s="1">
        <v>12</v>
      </c>
      <c r="P14" s="21">
        <f t="shared" si="2"/>
        <v>2</v>
      </c>
    </row>
    <row r="15" spans="1:16" ht="12.95" customHeight="1">
      <c r="B15" s="56"/>
      <c r="C15" s="41">
        <v>13</v>
      </c>
      <c r="D15" s="14">
        <v>22</v>
      </c>
      <c r="E15" s="14">
        <v>22</v>
      </c>
      <c r="F15" s="9">
        <v>33</v>
      </c>
      <c r="G15" s="14">
        <v>31</v>
      </c>
      <c r="H15" s="13">
        <v>20</v>
      </c>
      <c r="I15" s="10">
        <f t="shared" si="0"/>
        <v>25.6</v>
      </c>
      <c r="J15" s="11">
        <f t="shared" si="1"/>
        <v>13</v>
      </c>
      <c r="L15" s="1">
        <v>13</v>
      </c>
      <c r="M15" s="34">
        <f t="shared" si="3"/>
        <v>25.6</v>
      </c>
      <c r="N15" s="32"/>
      <c r="O15" s="1">
        <v>13</v>
      </c>
      <c r="P15" s="21">
        <f t="shared" si="2"/>
        <v>13</v>
      </c>
    </row>
    <row r="16" spans="1:16" ht="12.95" customHeight="1">
      <c r="B16" s="57"/>
      <c r="C16" s="41">
        <v>14</v>
      </c>
      <c r="D16" s="14">
        <v>23</v>
      </c>
      <c r="E16" s="13">
        <v>19</v>
      </c>
      <c r="F16" s="15">
        <v>34</v>
      </c>
      <c r="G16" s="14">
        <v>20</v>
      </c>
      <c r="H16" s="12">
        <v>35</v>
      </c>
      <c r="I16" s="10">
        <f t="shared" si="0"/>
        <v>26.2</v>
      </c>
      <c r="J16" s="11">
        <f t="shared" si="1"/>
        <v>16</v>
      </c>
      <c r="L16" s="1">
        <v>14</v>
      </c>
      <c r="M16" s="34">
        <f t="shared" si="3"/>
        <v>26.2</v>
      </c>
      <c r="N16" s="32"/>
      <c r="O16" s="1">
        <v>14</v>
      </c>
      <c r="P16" s="21">
        <f t="shared" si="2"/>
        <v>16</v>
      </c>
    </row>
    <row r="17" spans="2:16" ht="12.95" customHeight="1">
      <c r="B17" s="55" t="s">
        <v>59</v>
      </c>
      <c r="C17" s="1">
        <v>15</v>
      </c>
      <c r="D17" s="14">
        <v>25</v>
      </c>
      <c r="E17" s="14">
        <v>25</v>
      </c>
      <c r="F17" s="9">
        <v>30</v>
      </c>
      <c r="G17" s="14">
        <v>22</v>
      </c>
      <c r="H17" s="13">
        <v>19</v>
      </c>
      <c r="I17" s="10">
        <f t="shared" si="0"/>
        <v>24.2</v>
      </c>
      <c r="J17" s="11">
        <f t="shared" si="1"/>
        <v>11</v>
      </c>
      <c r="L17" s="1">
        <v>15</v>
      </c>
      <c r="M17" s="34">
        <f t="shared" si="3"/>
        <v>24.2</v>
      </c>
      <c r="N17" s="32"/>
      <c r="O17" s="1">
        <v>15</v>
      </c>
      <c r="P17" s="21">
        <f t="shared" si="2"/>
        <v>11</v>
      </c>
    </row>
    <row r="18" spans="2:16" ht="12.95" customHeight="1">
      <c r="B18" s="56"/>
      <c r="C18" s="1">
        <v>16</v>
      </c>
      <c r="D18" s="14">
        <v>24</v>
      </c>
      <c r="E18" s="14">
        <v>24</v>
      </c>
      <c r="F18" s="12">
        <v>32</v>
      </c>
      <c r="G18" s="13">
        <v>19</v>
      </c>
      <c r="H18" s="14">
        <v>25</v>
      </c>
      <c r="I18" s="10">
        <f t="shared" si="0"/>
        <v>24.8</v>
      </c>
      <c r="J18" s="11">
        <f t="shared" si="1"/>
        <v>13</v>
      </c>
      <c r="L18" s="1">
        <v>16</v>
      </c>
      <c r="M18" s="34">
        <f t="shared" si="3"/>
        <v>24.8</v>
      </c>
      <c r="N18" s="32"/>
      <c r="O18" s="1">
        <v>16</v>
      </c>
      <c r="P18" s="21">
        <f t="shared" si="2"/>
        <v>13</v>
      </c>
    </row>
    <row r="19" spans="2:16" ht="12.95" customHeight="1">
      <c r="B19" s="56"/>
      <c r="C19" s="1">
        <v>17</v>
      </c>
      <c r="D19" s="13">
        <v>19</v>
      </c>
      <c r="E19" s="14">
        <v>22</v>
      </c>
      <c r="F19" s="16">
        <v>24</v>
      </c>
      <c r="G19" s="14">
        <v>25</v>
      </c>
      <c r="H19" s="12">
        <v>29</v>
      </c>
      <c r="I19" s="10">
        <f t="shared" si="0"/>
        <v>23.8</v>
      </c>
      <c r="J19" s="11">
        <f t="shared" si="1"/>
        <v>10</v>
      </c>
      <c r="L19" s="1">
        <v>17</v>
      </c>
      <c r="M19" s="34">
        <f t="shared" si="3"/>
        <v>23.8</v>
      </c>
      <c r="N19" s="32"/>
      <c r="O19" s="1">
        <v>17</v>
      </c>
      <c r="P19" s="21">
        <f t="shared" si="2"/>
        <v>10</v>
      </c>
    </row>
    <row r="20" spans="2:16" ht="12.95" customHeight="1">
      <c r="B20" s="56"/>
      <c r="C20" s="1">
        <v>18</v>
      </c>
      <c r="D20" s="14">
        <v>25</v>
      </c>
      <c r="E20" s="13">
        <v>22</v>
      </c>
      <c r="F20" s="12">
        <v>31</v>
      </c>
      <c r="G20" s="14">
        <v>24</v>
      </c>
      <c r="H20" s="14">
        <v>22</v>
      </c>
      <c r="I20" s="10">
        <f t="shared" si="0"/>
        <v>24.8</v>
      </c>
      <c r="J20" s="11">
        <f t="shared" si="1"/>
        <v>9</v>
      </c>
      <c r="L20" s="1">
        <v>18</v>
      </c>
      <c r="M20" s="34">
        <f t="shared" si="3"/>
        <v>24.8</v>
      </c>
      <c r="N20" s="32"/>
      <c r="O20" s="1">
        <v>18</v>
      </c>
      <c r="P20" s="21">
        <f t="shared" si="2"/>
        <v>9</v>
      </c>
    </row>
    <row r="21" spans="2:16" ht="12.95" customHeight="1">
      <c r="B21" s="56"/>
      <c r="C21" s="41">
        <v>19</v>
      </c>
      <c r="D21" s="13">
        <v>17</v>
      </c>
      <c r="E21" s="14">
        <v>19</v>
      </c>
      <c r="F21" s="14">
        <v>20</v>
      </c>
      <c r="G21" s="14">
        <v>21</v>
      </c>
      <c r="H21" s="12">
        <v>22</v>
      </c>
      <c r="I21" s="10">
        <f t="shared" si="0"/>
        <v>19.8</v>
      </c>
      <c r="J21" s="11">
        <f t="shared" si="1"/>
        <v>5</v>
      </c>
      <c r="L21" s="1">
        <v>19</v>
      </c>
      <c r="M21" s="34">
        <f t="shared" si="3"/>
        <v>19.8</v>
      </c>
      <c r="N21" s="32"/>
      <c r="O21" s="1">
        <v>19</v>
      </c>
      <c r="P21" s="21">
        <f t="shared" si="2"/>
        <v>5</v>
      </c>
    </row>
    <row r="22" spans="2:16" ht="12.95" customHeight="1">
      <c r="B22" s="56"/>
      <c r="C22" s="1">
        <v>20</v>
      </c>
      <c r="D22" s="14">
        <v>25</v>
      </c>
      <c r="E22" s="12">
        <v>28</v>
      </c>
      <c r="F22" s="7">
        <v>27</v>
      </c>
      <c r="G22" s="14">
        <v>26</v>
      </c>
      <c r="H22" s="13">
        <v>19</v>
      </c>
      <c r="I22" s="10">
        <f t="shared" si="0"/>
        <v>25</v>
      </c>
      <c r="J22" s="11">
        <f t="shared" si="1"/>
        <v>9</v>
      </c>
      <c r="L22" s="1">
        <v>20</v>
      </c>
      <c r="M22" s="34">
        <f t="shared" si="3"/>
        <v>25</v>
      </c>
      <c r="N22" s="32"/>
      <c r="O22" s="1">
        <v>20</v>
      </c>
      <c r="P22" s="21">
        <f t="shared" si="2"/>
        <v>9</v>
      </c>
    </row>
    <row r="23" spans="2:16" ht="12.95" customHeight="1" thickBot="1">
      <c r="B23" s="57"/>
      <c r="C23" s="1">
        <v>21</v>
      </c>
      <c r="D23" s="14">
        <v>23</v>
      </c>
      <c r="E23" s="14">
        <v>25</v>
      </c>
      <c r="F23" s="12">
        <v>26</v>
      </c>
      <c r="G23" s="13">
        <v>18</v>
      </c>
      <c r="H23" s="14">
        <v>28</v>
      </c>
      <c r="I23" s="10">
        <f t="shared" si="0"/>
        <v>24</v>
      </c>
      <c r="J23" s="11">
        <f t="shared" si="1"/>
        <v>10</v>
      </c>
      <c r="L23" s="1">
        <v>21</v>
      </c>
      <c r="M23" s="34">
        <f t="shared" si="3"/>
        <v>24</v>
      </c>
      <c r="N23" s="32"/>
      <c r="O23" s="1">
        <v>21</v>
      </c>
      <c r="P23" s="21">
        <f t="shared" si="2"/>
        <v>10</v>
      </c>
    </row>
    <row r="24" spans="2:16" ht="12.95" customHeight="1" thickBot="1">
      <c r="G24" s="17" t="s">
        <v>4</v>
      </c>
      <c r="H24" s="18"/>
      <c r="I24" s="19">
        <f>SUM(I3:I23)/21</f>
        <v>24.466666666666665</v>
      </c>
      <c r="J24" s="20">
        <f>SUM(J3:J23)/21</f>
        <v>8.4285714285714288</v>
      </c>
    </row>
    <row r="25" spans="2:16">
      <c r="G25" s="18"/>
    </row>
    <row r="49" spans="1:12">
      <c r="A49" s="28" t="s">
        <v>13</v>
      </c>
      <c r="C49" s="22" t="s">
        <v>5</v>
      </c>
      <c r="D49" s="6" t="s">
        <v>8</v>
      </c>
      <c r="E49" s="22" t="s">
        <v>9</v>
      </c>
      <c r="F49" s="22" t="s">
        <v>23</v>
      </c>
      <c r="G49" s="6" t="s">
        <v>46</v>
      </c>
      <c r="I49" s="6" t="s">
        <v>22</v>
      </c>
    </row>
    <row r="50" spans="1:12">
      <c r="A50" s="28"/>
      <c r="C50" s="22"/>
      <c r="E50" s="22"/>
      <c r="F50" s="22" t="s">
        <v>23</v>
      </c>
      <c r="G50" s="6" t="s">
        <v>47</v>
      </c>
    </row>
    <row r="51" spans="1:12">
      <c r="A51" s="28"/>
      <c r="C51" s="22"/>
      <c r="E51" s="22"/>
      <c r="F51" s="22" t="s">
        <v>21</v>
      </c>
      <c r="G51" s="6">
        <f>3/(2.327*SQRT(5))</f>
        <v>0.57655384035233082</v>
      </c>
    </row>
    <row r="52" spans="1:12">
      <c r="A52" s="28"/>
      <c r="C52" s="23" t="s">
        <v>10</v>
      </c>
      <c r="D52" s="24">
        <f>I24+G51*J24</f>
        <v>29.326191892493455</v>
      </c>
      <c r="E52" s="22"/>
      <c r="G52" s="22" t="s">
        <v>6</v>
      </c>
      <c r="H52" s="6" t="s">
        <v>7</v>
      </c>
      <c r="K52" s="27" t="s">
        <v>11</v>
      </c>
      <c r="L52" s="37">
        <f>I24</f>
        <v>24.466666666666665</v>
      </c>
    </row>
    <row r="53" spans="1:12">
      <c r="A53" s="28"/>
      <c r="C53" s="35"/>
      <c r="D53" s="36"/>
      <c r="E53" s="22"/>
      <c r="G53" s="25" t="s">
        <v>6</v>
      </c>
      <c r="H53" s="26">
        <f>I24-G51*J24</f>
        <v>19.607141440839875</v>
      </c>
    </row>
    <row r="54" spans="1:12">
      <c r="A54" s="28"/>
      <c r="C54" s="22"/>
      <c r="G54" s="35"/>
      <c r="H54" s="36"/>
    </row>
    <row r="55" spans="1:12">
      <c r="A55" s="28" t="s">
        <v>48</v>
      </c>
      <c r="C55" s="22"/>
      <c r="G55" s="35"/>
      <c r="H55" s="36"/>
    </row>
    <row r="56" spans="1:12">
      <c r="A56" s="28"/>
    </row>
    <row r="57" spans="1:12">
      <c r="A57" s="28" t="s">
        <v>14</v>
      </c>
    </row>
    <row r="80" spans="3:11">
      <c r="C80" s="22" t="s">
        <v>5</v>
      </c>
      <c r="D80" s="6" t="s">
        <v>15</v>
      </c>
      <c r="E80" s="6" t="s">
        <v>16</v>
      </c>
      <c r="G80" s="38">
        <v>2.1150000000000002</v>
      </c>
      <c r="I80" s="22" t="s">
        <v>6</v>
      </c>
      <c r="J80" s="6" t="s">
        <v>17</v>
      </c>
      <c r="K80" s="6" t="s">
        <v>18</v>
      </c>
    </row>
    <row r="81" spans="1:10">
      <c r="C81" s="22" t="s">
        <v>5</v>
      </c>
      <c r="D81" s="6" t="s">
        <v>49</v>
      </c>
      <c r="I81" s="22" t="s">
        <v>6</v>
      </c>
      <c r="J81" s="6" t="s">
        <v>19</v>
      </c>
    </row>
    <row r="82" spans="1:10">
      <c r="C82" s="23" t="s">
        <v>5</v>
      </c>
      <c r="D82" s="39">
        <f>G80*J24</f>
        <v>17.826428571428576</v>
      </c>
      <c r="I82" s="25" t="s">
        <v>6</v>
      </c>
      <c r="J82" s="33">
        <v>0</v>
      </c>
    </row>
    <row r="83" spans="1:10">
      <c r="F83" s="27" t="s">
        <v>20</v>
      </c>
      <c r="G83" s="40">
        <f>J24</f>
        <v>8.4285714285714288</v>
      </c>
    </row>
    <row r="85" spans="1:10">
      <c r="A85" s="28" t="s">
        <v>24</v>
      </c>
    </row>
  </sheetData>
  <mergeCells count="4">
    <mergeCell ref="B3:B9"/>
    <mergeCell ref="B10:B16"/>
    <mergeCell ref="B17:B23"/>
    <mergeCell ref="A1:P1"/>
  </mergeCells>
  <phoneticPr fontId="0" type="noConversion"/>
  <pageMargins left="0.62" right="0.75" top="0.17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Q99"/>
  <sheetViews>
    <sheetView workbookViewId="0">
      <selection activeCell="A4" sqref="A4:A24"/>
    </sheetView>
  </sheetViews>
  <sheetFormatPr baseColWidth="10" defaultRowHeight="11.25"/>
  <cols>
    <col min="1" max="1" width="6.7109375" style="6" customWidth="1"/>
    <col min="2" max="2" width="8.42578125" style="6" bestFit="1" customWidth="1"/>
    <col min="3" max="5" width="6.7109375" style="6" customWidth="1"/>
    <col min="6" max="6" width="7" style="6" customWidth="1"/>
    <col min="7" max="7" width="6.7109375" style="6" customWidth="1"/>
    <col min="8" max="8" width="5.85546875" style="6" bestFit="1" customWidth="1"/>
    <col min="9" max="9" width="6.42578125" style="6" bestFit="1" customWidth="1"/>
    <col min="10" max="10" width="10.42578125" style="6" customWidth="1"/>
    <col min="11" max="11" width="9.7109375" style="6" bestFit="1" customWidth="1"/>
    <col min="12" max="12" width="11.42578125" style="6"/>
    <col min="13" max="13" width="8.42578125" style="6" bestFit="1" customWidth="1"/>
    <col min="14" max="14" width="5.85546875" style="6" bestFit="1" customWidth="1"/>
    <col min="15" max="15" width="2.140625" style="6" customWidth="1"/>
    <col min="16" max="16" width="8.42578125" style="6" bestFit="1" customWidth="1"/>
    <col min="17" max="17" width="9.7109375" style="6" bestFit="1" customWidth="1"/>
    <col min="18" max="16384" width="11.42578125" style="6"/>
  </cols>
  <sheetData>
    <row r="3" spans="1:17" ht="22.5">
      <c r="A3" s="21" t="s">
        <v>12</v>
      </c>
      <c r="B3" s="2" t="s">
        <v>0</v>
      </c>
      <c r="C3" s="4" t="s">
        <v>3</v>
      </c>
      <c r="D3" s="5"/>
      <c r="E3" s="5"/>
      <c r="F3" s="5"/>
      <c r="G3" s="3"/>
      <c r="H3" s="3" t="s">
        <v>1</v>
      </c>
      <c r="I3" s="1" t="s">
        <v>2</v>
      </c>
      <c r="J3" s="1" t="s">
        <v>25</v>
      </c>
      <c r="K3" s="42" t="s">
        <v>26</v>
      </c>
      <c r="M3" s="2" t="s">
        <v>0</v>
      </c>
      <c r="N3" s="3" t="s">
        <v>1</v>
      </c>
      <c r="P3" s="2" t="s">
        <v>0</v>
      </c>
      <c r="Q3" s="42" t="s">
        <v>26</v>
      </c>
    </row>
    <row r="4" spans="1:17">
      <c r="A4" s="55" t="s">
        <v>54</v>
      </c>
      <c r="B4" s="1">
        <v>1</v>
      </c>
      <c r="C4" s="7">
        <v>22</v>
      </c>
      <c r="D4" s="7">
        <v>23</v>
      </c>
      <c r="E4" s="8">
        <v>21</v>
      </c>
      <c r="F4" s="7">
        <v>25</v>
      </c>
      <c r="G4" s="9">
        <v>26</v>
      </c>
      <c r="H4" s="10">
        <f>SUM(C4:G4)/5</f>
        <v>23.4</v>
      </c>
      <c r="I4" s="11">
        <f>MAX(C4:G4)-MIN(C4:G4)</f>
        <v>5</v>
      </c>
      <c r="J4" s="10">
        <f>((C4-H4)^2+(D4-H4)^2+(E4-H4)^2+(F4-H4)^2+(G4-H4)^2)/5</f>
        <v>3.44</v>
      </c>
      <c r="K4" s="51">
        <f>J4^(1/2)</f>
        <v>1.8547236990991407</v>
      </c>
      <c r="M4" s="1">
        <v>1</v>
      </c>
      <c r="N4" s="10">
        <v>23.4</v>
      </c>
      <c r="P4" s="1">
        <v>1</v>
      </c>
      <c r="Q4" s="10">
        <v>1.8547236990991407</v>
      </c>
    </row>
    <row r="5" spans="1:17">
      <c r="A5" s="56"/>
      <c r="B5" s="1">
        <v>2</v>
      </c>
      <c r="C5" s="12">
        <v>24</v>
      </c>
      <c r="D5" s="13">
        <v>20</v>
      </c>
      <c r="E5" s="14">
        <v>22</v>
      </c>
      <c r="F5" s="14">
        <v>21</v>
      </c>
      <c r="G5" s="14">
        <v>22</v>
      </c>
      <c r="H5" s="10">
        <f t="shared" ref="H5:H24" si="0">SUM(C5:G5)/5</f>
        <v>21.8</v>
      </c>
      <c r="I5" s="11">
        <f t="shared" ref="I5:I24" si="1">MAX(C5:G5)-MIN(C5:G5)</f>
        <v>4</v>
      </c>
      <c r="J5" s="10">
        <f t="shared" ref="J5:J24" si="2">((C5-H5)^2+(D5-H5)^2+(E5-H5)^2+(F5-H5)^2+(G5-H5)^2)/5</f>
        <v>1.7599999999999998</v>
      </c>
      <c r="K5" s="51">
        <f t="shared" ref="K5:K24" si="3">J5^(1/2)</f>
        <v>1.3266499161421599</v>
      </c>
      <c r="M5" s="1">
        <v>2</v>
      </c>
      <c r="N5" s="10">
        <v>21.8</v>
      </c>
      <c r="P5" s="1">
        <v>2</v>
      </c>
      <c r="Q5" s="10">
        <v>1.3266499161421599</v>
      </c>
    </row>
    <row r="6" spans="1:17">
      <c r="A6" s="56"/>
      <c r="B6" s="1">
        <v>3</v>
      </c>
      <c r="C6" s="12">
        <v>27</v>
      </c>
      <c r="D6" s="14">
        <v>24</v>
      </c>
      <c r="E6" s="7">
        <v>23</v>
      </c>
      <c r="F6" s="13">
        <v>19</v>
      </c>
      <c r="G6" s="14">
        <v>23</v>
      </c>
      <c r="H6" s="10">
        <f t="shared" si="0"/>
        <v>23.2</v>
      </c>
      <c r="I6" s="11">
        <f t="shared" si="1"/>
        <v>8</v>
      </c>
      <c r="J6" s="10">
        <f t="shared" si="2"/>
        <v>6.56</v>
      </c>
      <c r="K6" s="51">
        <f t="shared" si="3"/>
        <v>2.5612496949731396</v>
      </c>
      <c r="M6" s="1">
        <v>3</v>
      </c>
      <c r="N6" s="10">
        <v>23.2</v>
      </c>
      <c r="P6" s="1">
        <v>3</v>
      </c>
      <c r="Q6" s="10">
        <v>2.5612496949731396</v>
      </c>
    </row>
    <row r="7" spans="1:17">
      <c r="A7" s="56"/>
      <c r="B7" s="1">
        <v>4</v>
      </c>
      <c r="C7" s="14">
        <v>26</v>
      </c>
      <c r="D7" s="12">
        <v>26</v>
      </c>
      <c r="E7" s="14">
        <v>25</v>
      </c>
      <c r="F7" s="13">
        <v>25</v>
      </c>
      <c r="G7" s="14">
        <v>25</v>
      </c>
      <c r="H7" s="10">
        <f t="shared" si="0"/>
        <v>25.4</v>
      </c>
      <c r="I7" s="11">
        <f t="shared" si="1"/>
        <v>1</v>
      </c>
      <c r="J7" s="10">
        <f t="shared" si="2"/>
        <v>0.24</v>
      </c>
      <c r="K7" s="51">
        <f t="shared" si="3"/>
        <v>0.4898979485566356</v>
      </c>
      <c r="M7" s="1">
        <v>4</v>
      </c>
      <c r="N7" s="10">
        <v>25.4</v>
      </c>
      <c r="P7" s="1">
        <v>4</v>
      </c>
      <c r="Q7" s="10">
        <v>0.4898979485566356</v>
      </c>
    </row>
    <row r="8" spans="1:17">
      <c r="A8" s="56"/>
      <c r="B8" s="1">
        <v>5</v>
      </c>
      <c r="C8" s="14">
        <v>22</v>
      </c>
      <c r="D8" s="14">
        <v>22</v>
      </c>
      <c r="E8" s="9">
        <v>25</v>
      </c>
      <c r="F8" s="13">
        <v>17</v>
      </c>
      <c r="G8" s="14">
        <v>25</v>
      </c>
      <c r="H8" s="10">
        <f t="shared" si="0"/>
        <v>22.2</v>
      </c>
      <c r="I8" s="11">
        <f t="shared" si="1"/>
        <v>8</v>
      </c>
      <c r="J8" s="10">
        <f t="shared" si="2"/>
        <v>8.5599999999999987</v>
      </c>
      <c r="K8" s="51">
        <f t="shared" si="3"/>
        <v>2.9257477676655586</v>
      </c>
      <c r="M8" s="1">
        <v>5</v>
      </c>
      <c r="N8" s="10">
        <v>22.2</v>
      </c>
      <c r="P8" s="1">
        <v>5</v>
      </c>
      <c r="Q8" s="10">
        <v>2.9257477676655586</v>
      </c>
    </row>
    <row r="9" spans="1:17">
      <c r="A9" s="56"/>
      <c r="B9" s="1">
        <v>6</v>
      </c>
      <c r="C9" s="14">
        <v>23</v>
      </c>
      <c r="D9" s="13">
        <v>20</v>
      </c>
      <c r="E9" s="12">
        <v>26</v>
      </c>
      <c r="F9" s="14">
        <v>23</v>
      </c>
      <c r="G9" s="14">
        <v>23</v>
      </c>
      <c r="H9" s="10">
        <f t="shared" si="0"/>
        <v>23</v>
      </c>
      <c r="I9" s="11">
        <f t="shared" si="1"/>
        <v>6</v>
      </c>
      <c r="J9" s="10">
        <f t="shared" si="2"/>
        <v>3.6</v>
      </c>
      <c r="K9" s="51">
        <f t="shared" si="3"/>
        <v>1.8973665961010275</v>
      </c>
      <c r="M9" s="1">
        <v>6</v>
      </c>
      <c r="N9" s="10">
        <v>23</v>
      </c>
      <c r="P9" s="1">
        <v>6</v>
      </c>
      <c r="Q9" s="10">
        <v>1.8973665961010275</v>
      </c>
    </row>
    <row r="10" spans="1:17">
      <c r="A10" s="57"/>
      <c r="B10" s="1">
        <v>7</v>
      </c>
      <c r="C10" s="14">
        <v>25</v>
      </c>
      <c r="D10" s="14">
        <v>25</v>
      </c>
      <c r="E10" s="9">
        <v>27</v>
      </c>
      <c r="F10" s="14">
        <v>25</v>
      </c>
      <c r="G10" s="13">
        <v>18</v>
      </c>
      <c r="H10" s="10">
        <f t="shared" si="0"/>
        <v>24</v>
      </c>
      <c r="I10" s="11">
        <f t="shared" si="1"/>
        <v>9</v>
      </c>
      <c r="J10" s="10">
        <f t="shared" si="2"/>
        <v>9.6</v>
      </c>
      <c r="K10" s="51">
        <f t="shared" si="3"/>
        <v>3.0983866769659336</v>
      </c>
      <c r="M10" s="1">
        <v>7</v>
      </c>
      <c r="N10" s="10">
        <v>24</v>
      </c>
      <c r="P10" s="1">
        <v>7</v>
      </c>
      <c r="Q10" s="10">
        <v>3.0983866769659336</v>
      </c>
    </row>
    <row r="11" spans="1:17">
      <c r="A11" s="55" t="s">
        <v>55</v>
      </c>
      <c r="B11" s="1">
        <v>8</v>
      </c>
      <c r="C11" s="14">
        <v>24</v>
      </c>
      <c r="D11" s="14">
        <v>24</v>
      </c>
      <c r="E11" s="12">
        <v>28</v>
      </c>
      <c r="F11" s="13">
        <v>23</v>
      </c>
      <c r="G11" s="14">
        <v>25</v>
      </c>
      <c r="H11" s="10">
        <f t="shared" si="0"/>
        <v>24.8</v>
      </c>
      <c r="I11" s="11">
        <f t="shared" si="1"/>
        <v>5</v>
      </c>
      <c r="J11" s="10">
        <f t="shared" si="2"/>
        <v>2.96</v>
      </c>
      <c r="K11" s="51">
        <f t="shared" si="3"/>
        <v>1.7204650534085253</v>
      </c>
      <c r="M11" s="1">
        <v>8</v>
      </c>
      <c r="N11" s="10">
        <v>24.8</v>
      </c>
      <c r="P11" s="1">
        <v>8</v>
      </c>
      <c r="Q11" s="10">
        <v>1.7204650534085253</v>
      </c>
    </row>
    <row r="12" spans="1:17">
      <c r="A12" s="56"/>
      <c r="B12" s="1">
        <v>9</v>
      </c>
      <c r="C12" s="14">
        <v>19</v>
      </c>
      <c r="D12" s="13">
        <v>19</v>
      </c>
      <c r="E12" s="9">
        <v>29</v>
      </c>
      <c r="F12" s="14">
        <v>25</v>
      </c>
      <c r="G12" s="14">
        <v>24</v>
      </c>
      <c r="H12" s="10">
        <f t="shared" si="0"/>
        <v>23.2</v>
      </c>
      <c r="I12" s="11">
        <f t="shared" si="1"/>
        <v>10</v>
      </c>
      <c r="J12" s="10">
        <f t="shared" si="2"/>
        <v>14.559999999999999</v>
      </c>
      <c r="K12" s="51">
        <f t="shared" si="3"/>
        <v>3.8157568056677826</v>
      </c>
      <c r="M12" s="1">
        <v>9</v>
      </c>
      <c r="N12" s="10">
        <v>23.2</v>
      </c>
      <c r="P12" s="1">
        <v>9</v>
      </c>
      <c r="Q12" s="10">
        <v>3.8157568056677826</v>
      </c>
    </row>
    <row r="13" spans="1:17">
      <c r="A13" s="56"/>
      <c r="B13" s="1">
        <v>10</v>
      </c>
      <c r="C13" s="12">
        <v>30</v>
      </c>
      <c r="D13" s="14">
        <v>28</v>
      </c>
      <c r="E13" s="15">
        <v>30</v>
      </c>
      <c r="F13" s="14">
        <v>24</v>
      </c>
      <c r="G13" s="13">
        <v>19</v>
      </c>
      <c r="H13" s="10">
        <f t="shared" si="0"/>
        <v>26.2</v>
      </c>
      <c r="I13" s="11">
        <f t="shared" si="1"/>
        <v>11</v>
      </c>
      <c r="J13" s="10">
        <f t="shared" si="2"/>
        <v>17.759999999999998</v>
      </c>
      <c r="K13" s="51">
        <f t="shared" si="3"/>
        <v>4.2142615011410953</v>
      </c>
      <c r="M13" s="1">
        <v>10</v>
      </c>
      <c r="N13" s="10">
        <v>26.2</v>
      </c>
      <c r="P13" s="1">
        <v>10</v>
      </c>
      <c r="Q13" s="10">
        <v>4.2142615011410953</v>
      </c>
    </row>
    <row r="14" spans="1:17">
      <c r="A14" s="56"/>
      <c r="B14" s="1">
        <v>11</v>
      </c>
      <c r="C14" s="14">
        <v>27</v>
      </c>
      <c r="D14" s="12">
        <v>31</v>
      </c>
      <c r="E14" s="7">
        <v>31</v>
      </c>
      <c r="F14" s="13">
        <v>19</v>
      </c>
      <c r="G14" s="14">
        <v>28</v>
      </c>
      <c r="H14" s="10">
        <f t="shared" si="0"/>
        <v>27.2</v>
      </c>
      <c r="I14" s="11">
        <f t="shared" si="1"/>
        <v>12</v>
      </c>
      <c r="J14" s="10">
        <f t="shared" si="2"/>
        <v>19.36</v>
      </c>
      <c r="K14" s="51">
        <f t="shared" si="3"/>
        <v>4.4000000000000004</v>
      </c>
      <c r="M14" s="1">
        <v>11</v>
      </c>
      <c r="N14" s="10">
        <v>27.2</v>
      </c>
      <c r="P14" s="1">
        <v>11</v>
      </c>
      <c r="Q14" s="10">
        <v>4.4000000000000004</v>
      </c>
    </row>
    <row r="15" spans="1:17">
      <c r="A15" s="56"/>
      <c r="B15" s="29">
        <v>12</v>
      </c>
      <c r="C15" s="13">
        <v>30</v>
      </c>
      <c r="D15" s="14">
        <v>31</v>
      </c>
      <c r="E15" s="12">
        <v>32</v>
      </c>
      <c r="F15" s="14">
        <v>32</v>
      </c>
      <c r="G15" s="14">
        <v>31</v>
      </c>
      <c r="H15" s="10">
        <f t="shared" si="0"/>
        <v>31.2</v>
      </c>
      <c r="I15" s="11">
        <f t="shared" si="1"/>
        <v>2</v>
      </c>
      <c r="J15" s="10">
        <f t="shared" si="2"/>
        <v>0.55999999999999994</v>
      </c>
      <c r="K15" s="51">
        <f t="shared" si="3"/>
        <v>0.74833147735478822</v>
      </c>
      <c r="M15" s="41">
        <v>12</v>
      </c>
      <c r="N15" s="10">
        <v>31.2</v>
      </c>
      <c r="P15" s="41">
        <v>12</v>
      </c>
      <c r="Q15" s="10">
        <v>0.74833147735478822</v>
      </c>
    </row>
    <row r="16" spans="1:17">
      <c r="A16" s="56"/>
      <c r="B16" s="41">
        <v>13</v>
      </c>
      <c r="C16" s="14">
        <v>22</v>
      </c>
      <c r="D16" s="14">
        <v>22</v>
      </c>
      <c r="E16" s="9">
        <v>33</v>
      </c>
      <c r="F16" s="14">
        <v>31</v>
      </c>
      <c r="G16" s="13">
        <v>20</v>
      </c>
      <c r="H16" s="10">
        <f t="shared" si="0"/>
        <v>25.6</v>
      </c>
      <c r="I16" s="11">
        <f t="shared" si="1"/>
        <v>13</v>
      </c>
      <c r="J16" s="10">
        <f t="shared" si="2"/>
        <v>28.24</v>
      </c>
      <c r="K16" s="51">
        <f t="shared" si="3"/>
        <v>5.3141321022345691</v>
      </c>
      <c r="M16" s="41">
        <v>13</v>
      </c>
      <c r="N16" s="10">
        <v>25.6</v>
      </c>
      <c r="P16" s="41">
        <v>13</v>
      </c>
      <c r="Q16" s="10">
        <v>5.3141321022345691</v>
      </c>
    </row>
    <row r="17" spans="1:17">
      <c r="A17" s="57"/>
      <c r="B17" s="54">
        <v>14</v>
      </c>
      <c r="C17" s="14">
        <v>23</v>
      </c>
      <c r="D17" s="13">
        <v>19</v>
      </c>
      <c r="E17" s="15">
        <v>34</v>
      </c>
      <c r="F17" s="14">
        <v>20</v>
      </c>
      <c r="G17" s="12">
        <v>35</v>
      </c>
      <c r="H17" s="10">
        <f t="shared" si="0"/>
        <v>26.2</v>
      </c>
      <c r="I17" s="11">
        <f t="shared" si="1"/>
        <v>16</v>
      </c>
      <c r="J17" s="10">
        <f t="shared" si="2"/>
        <v>47.760000000000005</v>
      </c>
      <c r="K17" s="51">
        <f t="shared" si="3"/>
        <v>6.9108610172683989</v>
      </c>
      <c r="M17" s="41">
        <v>14</v>
      </c>
      <c r="N17" s="10">
        <v>26.2</v>
      </c>
      <c r="P17" s="41">
        <v>14</v>
      </c>
      <c r="Q17" s="10">
        <v>6.9108610172683989</v>
      </c>
    </row>
    <row r="18" spans="1:17">
      <c r="A18" s="55" t="s">
        <v>56</v>
      </c>
      <c r="B18" s="1">
        <v>15</v>
      </c>
      <c r="C18" s="14">
        <v>25</v>
      </c>
      <c r="D18" s="14">
        <v>25</v>
      </c>
      <c r="E18" s="9">
        <v>30</v>
      </c>
      <c r="F18" s="14">
        <v>22</v>
      </c>
      <c r="G18" s="13">
        <v>19</v>
      </c>
      <c r="H18" s="10">
        <f t="shared" si="0"/>
        <v>24.2</v>
      </c>
      <c r="I18" s="11">
        <f t="shared" si="1"/>
        <v>11</v>
      </c>
      <c r="J18" s="10">
        <f t="shared" si="2"/>
        <v>13.36</v>
      </c>
      <c r="K18" s="51">
        <f t="shared" si="3"/>
        <v>3.6551333764994132</v>
      </c>
      <c r="M18" s="1">
        <v>15</v>
      </c>
      <c r="N18" s="10">
        <v>24.2</v>
      </c>
      <c r="P18" s="1">
        <v>15</v>
      </c>
      <c r="Q18" s="10">
        <v>3.6551333764994132</v>
      </c>
    </row>
    <row r="19" spans="1:17">
      <c r="A19" s="56"/>
      <c r="B19" s="1">
        <v>16</v>
      </c>
      <c r="C19" s="14">
        <v>24</v>
      </c>
      <c r="D19" s="14">
        <v>24</v>
      </c>
      <c r="E19" s="12">
        <v>32</v>
      </c>
      <c r="F19" s="13">
        <v>19</v>
      </c>
      <c r="G19" s="14">
        <v>25</v>
      </c>
      <c r="H19" s="10">
        <f t="shared" si="0"/>
        <v>24.8</v>
      </c>
      <c r="I19" s="11">
        <f t="shared" si="1"/>
        <v>13</v>
      </c>
      <c r="J19" s="10">
        <f t="shared" si="2"/>
        <v>17.36</v>
      </c>
      <c r="K19" s="51">
        <f t="shared" si="3"/>
        <v>4.1665333311999317</v>
      </c>
      <c r="M19" s="1">
        <v>16</v>
      </c>
      <c r="N19" s="10">
        <v>24.8</v>
      </c>
      <c r="P19" s="1">
        <v>16</v>
      </c>
      <c r="Q19" s="10">
        <v>4.1665333311999317</v>
      </c>
    </row>
    <row r="20" spans="1:17">
      <c r="A20" s="56"/>
      <c r="B20" s="1">
        <v>17</v>
      </c>
      <c r="C20" s="13">
        <v>19</v>
      </c>
      <c r="D20" s="14">
        <v>22</v>
      </c>
      <c r="E20" s="16">
        <v>24</v>
      </c>
      <c r="F20" s="14">
        <v>25</v>
      </c>
      <c r="G20" s="12">
        <v>29</v>
      </c>
      <c r="H20" s="10">
        <f t="shared" si="0"/>
        <v>23.8</v>
      </c>
      <c r="I20" s="11">
        <f t="shared" si="1"/>
        <v>10</v>
      </c>
      <c r="J20" s="10">
        <f t="shared" si="2"/>
        <v>10.959999999999999</v>
      </c>
      <c r="K20" s="51">
        <f t="shared" si="3"/>
        <v>3.3105890714493698</v>
      </c>
      <c r="M20" s="1">
        <v>17</v>
      </c>
      <c r="N20" s="10">
        <v>23.8</v>
      </c>
      <c r="P20" s="1">
        <v>17</v>
      </c>
      <c r="Q20" s="10">
        <v>3.3105890714493698</v>
      </c>
    </row>
    <row r="21" spans="1:17">
      <c r="A21" s="56"/>
      <c r="B21" s="1">
        <v>18</v>
      </c>
      <c r="C21" s="14">
        <v>25</v>
      </c>
      <c r="D21" s="13">
        <v>22</v>
      </c>
      <c r="E21" s="12">
        <v>31</v>
      </c>
      <c r="F21" s="14">
        <v>24</v>
      </c>
      <c r="G21" s="14">
        <v>22</v>
      </c>
      <c r="H21" s="10">
        <f t="shared" si="0"/>
        <v>24.8</v>
      </c>
      <c r="I21" s="11">
        <f t="shared" si="1"/>
        <v>9</v>
      </c>
      <c r="J21" s="10">
        <f t="shared" si="2"/>
        <v>10.959999999999999</v>
      </c>
      <c r="K21" s="51">
        <f t="shared" si="3"/>
        <v>3.3105890714493698</v>
      </c>
      <c r="M21" s="1">
        <v>18</v>
      </c>
      <c r="N21" s="10">
        <v>24.8</v>
      </c>
      <c r="P21" s="1">
        <v>18</v>
      </c>
      <c r="Q21" s="10">
        <v>3.3105890714493698</v>
      </c>
    </row>
    <row r="22" spans="1:17">
      <c r="A22" s="56"/>
      <c r="B22" s="29">
        <v>19</v>
      </c>
      <c r="C22" s="13">
        <v>17</v>
      </c>
      <c r="D22" s="14">
        <v>19</v>
      </c>
      <c r="E22" s="14">
        <v>20</v>
      </c>
      <c r="F22" s="14">
        <v>21</v>
      </c>
      <c r="G22" s="12">
        <v>22</v>
      </c>
      <c r="H22" s="10">
        <f t="shared" si="0"/>
        <v>19.8</v>
      </c>
      <c r="I22" s="11">
        <f t="shared" si="1"/>
        <v>5</v>
      </c>
      <c r="J22" s="10">
        <f t="shared" si="2"/>
        <v>2.96</v>
      </c>
      <c r="K22" s="51">
        <f t="shared" si="3"/>
        <v>1.7204650534085253</v>
      </c>
      <c r="M22" s="41">
        <v>19</v>
      </c>
      <c r="N22" s="10">
        <v>19.8</v>
      </c>
      <c r="P22" s="41">
        <v>19</v>
      </c>
      <c r="Q22" s="10">
        <v>1.7204650534085253</v>
      </c>
    </row>
    <row r="23" spans="1:17">
      <c r="A23" s="56"/>
      <c r="B23" s="1">
        <v>20</v>
      </c>
      <c r="C23" s="14">
        <v>25</v>
      </c>
      <c r="D23" s="12">
        <v>28</v>
      </c>
      <c r="E23" s="7">
        <v>27</v>
      </c>
      <c r="F23" s="14">
        <v>26</v>
      </c>
      <c r="G23" s="13">
        <v>19</v>
      </c>
      <c r="H23" s="10">
        <f t="shared" si="0"/>
        <v>25</v>
      </c>
      <c r="I23" s="11">
        <f t="shared" si="1"/>
        <v>9</v>
      </c>
      <c r="J23" s="10">
        <f t="shared" si="2"/>
        <v>10</v>
      </c>
      <c r="K23" s="51">
        <f t="shared" si="3"/>
        <v>3.1622776601683795</v>
      </c>
      <c r="M23" s="1">
        <v>20</v>
      </c>
      <c r="N23" s="10">
        <v>25</v>
      </c>
      <c r="P23" s="1">
        <v>20</v>
      </c>
      <c r="Q23" s="10">
        <v>3.1622776601683795</v>
      </c>
    </row>
    <row r="24" spans="1:17" ht="12" thickBot="1">
      <c r="A24" s="57"/>
      <c r="B24" s="1">
        <v>21</v>
      </c>
      <c r="C24" s="14">
        <v>23</v>
      </c>
      <c r="D24" s="14">
        <v>25</v>
      </c>
      <c r="E24" s="12">
        <v>26</v>
      </c>
      <c r="F24" s="13">
        <v>18</v>
      </c>
      <c r="G24" s="14">
        <v>28</v>
      </c>
      <c r="H24" s="43">
        <f t="shared" si="0"/>
        <v>24</v>
      </c>
      <c r="I24" s="44">
        <f t="shared" si="1"/>
        <v>10</v>
      </c>
      <c r="J24" s="43">
        <f t="shared" si="2"/>
        <v>11.6</v>
      </c>
      <c r="K24" s="51">
        <f t="shared" si="3"/>
        <v>3.40587727318528</v>
      </c>
      <c r="M24" s="1">
        <v>21</v>
      </c>
      <c r="N24" s="10">
        <v>24</v>
      </c>
      <c r="P24" s="1">
        <v>21</v>
      </c>
      <c r="Q24" s="10">
        <v>3.40587727318528</v>
      </c>
    </row>
    <row r="25" spans="1:17" ht="12" thickBot="1">
      <c r="F25" s="17" t="s">
        <v>4</v>
      </c>
      <c r="G25" s="18"/>
      <c r="H25" s="52">
        <f>SUM(H4:H24)/21</f>
        <v>24.466666666666665</v>
      </c>
      <c r="I25" s="20">
        <f>SUM(I4:I24)/21</f>
        <v>8.4285714285714288</v>
      </c>
      <c r="J25" s="20">
        <f>SUM(J4:J24)/21</f>
        <v>11.531428571428572</v>
      </c>
      <c r="K25" s="46">
        <f>SUM(K4:K24)/21</f>
        <v>3.0480616711399531</v>
      </c>
    </row>
    <row r="27" spans="1:17">
      <c r="Q27" s="50"/>
    </row>
    <row r="28" spans="1:17">
      <c r="G28" s="18"/>
      <c r="N28" s="31"/>
      <c r="Q28" s="50"/>
    </row>
    <row r="29" spans="1:17">
      <c r="N29" s="31"/>
    </row>
    <row r="30" spans="1:17">
      <c r="N30" s="31"/>
    </row>
    <row r="31" spans="1:17">
      <c r="N31" s="31"/>
    </row>
    <row r="32" spans="1:17">
      <c r="N32" s="31"/>
    </row>
    <row r="33" spans="14:14">
      <c r="N33" s="31"/>
    </row>
    <row r="34" spans="14:14">
      <c r="N34" s="31"/>
    </row>
    <row r="35" spans="14:14">
      <c r="N35" s="31"/>
    </row>
    <row r="36" spans="14:14">
      <c r="N36" s="31"/>
    </row>
    <row r="37" spans="14:14">
      <c r="N37" s="31"/>
    </row>
    <row r="38" spans="14:14">
      <c r="N38" s="31"/>
    </row>
    <row r="39" spans="14:14">
      <c r="N39" s="31"/>
    </row>
    <row r="40" spans="14:14">
      <c r="N40" s="31"/>
    </row>
    <row r="41" spans="14:14">
      <c r="N41" s="31"/>
    </row>
    <row r="42" spans="14:14">
      <c r="N42" s="31"/>
    </row>
    <row r="43" spans="14:14">
      <c r="N43" s="31"/>
    </row>
    <row r="44" spans="14:14">
      <c r="N44" s="31"/>
    </row>
    <row r="45" spans="14:14">
      <c r="N45" s="31"/>
    </row>
    <row r="46" spans="14:14">
      <c r="N46" s="31"/>
    </row>
    <row r="47" spans="14:14">
      <c r="N47" s="31"/>
    </row>
    <row r="48" spans="14:14">
      <c r="N48" s="31"/>
    </row>
    <row r="49" spans="1:14">
      <c r="N49" s="31"/>
    </row>
    <row r="50" spans="1:14">
      <c r="N50" s="31"/>
    </row>
    <row r="51" spans="1:14">
      <c r="N51" s="31"/>
    </row>
    <row r="53" spans="1:14">
      <c r="B53" s="22" t="s">
        <v>27</v>
      </c>
      <c r="C53" s="6" t="s">
        <v>34</v>
      </c>
      <c r="E53" s="22" t="s">
        <v>35</v>
      </c>
      <c r="F53" s="6" t="s">
        <v>42</v>
      </c>
      <c r="H53" s="6">
        <f>3/(0.94*5^(1/2))</f>
        <v>1.4272774324466744</v>
      </c>
    </row>
    <row r="54" spans="1:14">
      <c r="B54" s="22" t="s">
        <v>27</v>
      </c>
      <c r="C54" s="6" t="s">
        <v>28</v>
      </c>
    </row>
    <row r="55" spans="1:14">
      <c r="B55" s="45" t="s">
        <v>27</v>
      </c>
      <c r="C55" s="47">
        <f>H25+H53*K25</f>
        <v>28.817096302590418</v>
      </c>
    </row>
    <row r="56" spans="1:14">
      <c r="B56" s="22"/>
    </row>
    <row r="57" spans="1:14">
      <c r="B57" s="45" t="s">
        <v>29</v>
      </c>
      <c r="C57" s="47">
        <f>H25</f>
        <v>24.466666666666665</v>
      </c>
      <c r="F57" s="22" t="s">
        <v>30</v>
      </c>
      <c r="G57" s="6" t="s">
        <v>36</v>
      </c>
    </row>
    <row r="58" spans="1:14">
      <c r="B58" s="22"/>
      <c r="F58" s="22" t="s">
        <v>30</v>
      </c>
      <c r="G58" s="6" t="s">
        <v>31</v>
      </c>
    </row>
    <row r="59" spans="1:14">
      <c r="B59" s="22"/>
      <c r="F59" s="45" t="s">
        <v>30</v>
      </c>
      <c r="G59" s="47">
        <f>H25-H53*K25</f>
        <v>20.116237030742912</v>
      </c>
    </row>
    <row r="60" spans="1:14">
      <c r="B60" s="22"/>
    </row>
    <row r="61" spans="1:14">
      <c r="A61" s="28" t="s">
        <v>50</v>
      </c>
    </row>
    <row r="87" spans="2:11">
      <c r="B87" s="22" t="s">
        <v>27</v>
      </c>
      <c r="C87" s="6" t="s">
        <v>37</v>
      </c>
      <c r="E87" s="22" t="s">
        <v>38</v>
      </c>
      <c r="F87" s="6" t="s">
        <v>51</v>
      </c>
      <c r="K87" s="17">
        <f>1+3*((1-J90^2)/J90^2)^(1/2)</f>
        <v>2.0888546027169355</v>
      </c>
    </row>
    <row r="88" spans="2:11">
      <c r="E88" s="22" t="s">
        <v>38</v>
      </c>
      <c r="F88" s="50">
        <f>K87</f>
        <v>2.0888546027169355</v>
      </c>
    </row>
    <row r="89" spans="2:11">
      <c r="B89" s="22" t="s">
        <v>27</v>
      </c>
      <c r="C89" s="6" t="s">
        <v>43</v>
      </c>
    </row>
    <row r="90" spans="2:11">
      <c r="B90" s="45" t="s">
        <v>27</v>
      </c>
      <c r="C90" s="48">
        <f>F88*K25</f>
        <v>6.3669576511257651</v>
      </c>
      <c r="H90" s="6" t="s">
        <v>52</v>
      </c>
      <c r="I90" s="22"/>
      <c r="J90" s="49">
        <v>0.94</v>
      </c>
    </row>
    <row r="91" spans="2:11">
      <c r="E91" s="22" t="s">
        <v>20</v>
      </c>
      <c r="F91" s="6" t="s">
        <v>32</v>
      </c>
    </row>
    <row r="92" spans="2:11">
      <c r="E92" s="45" t="s">
        <v>20</v>
      </c>
      <c r="F92" s="48">
        <f>K25</f>
        <v>3.0480616711399531</v>
      </c>
    </row>
    <row r="94" spans="2:11">
      <c r="B94" s="22" t="s">
        <v>30</v>
      </c>
      <c r="C94" s="6" t="s">
        <v>44</v>
      </c>
      <c r="E94" s="22" t="s">
        <v>33</v>
      </c>
      <c r="F94" s="6" t="s">
        <v>45</v>
      </c>
      <c r="I94" s="22"/>
      <c r="J94" s="49"/>
    </row>
    <row r="95" spans="2:11">
      <c r="B95" s="22"/>
      <c r="E95" s="22" t="s">
        <v>33</v>
      </c>
      <c r="F95" s="49">
        <v>0</v>
      </c>
      <c r="G95" s="6" t="s">
        <v>39</v>
      </c>
    </row>
    <row r="96" spans="2:11">
      <c r="B96" s="22" t="s">
        <v>30</v>
      </c>
      <c r="C96" s="6" t="s">
        <v>40</v>
      </c>
    </row>
    <row r="97" spans="1:3">
      <c r="B97" s="45" t="s">
        <v>30</v>
      </c>
      <c r="C97" s="48">
        <f>F95*K25</f>
        <v>0</v>
      </c>
    </row>
    <row r="99" spans="1:3">
      <c r="A99" s="28" t="s">
        <v>41</v>
      </c>
    </row>
  </sheetData>
  <mergeCells count="3">
    <mergeCell ref="A4:A10"/>
    <mergeCell ref="A11:A17"/>
    <mergeCell ref="A18:A24"/>
  </mergeCells>
  <phoneticPr fontId="0" type="noConversion"/>
  <pageMargins left="0.75" right="0.75" top="1" bottom="1" header="0" footer="0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 X-R</vt:lpstr>
      <vt:lpstr>GRAF X-S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Hugo Oviedo</cp:lastModifiedBy>
  <cp:lastPrinted>2013-07-18T21:54:27Z</cp:lastPrinted>
  <dcterms:created xsi:type="dcterms:W3CDTF">2010-06-22T21:37:49Z</dcterms:created>
  <dcterms:modified xsi:type="dcterms:W3CDTF">2014-06-10T13:55:10Z</dcterms:modified>
</cp:coreProperties>
</file>